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ocuments\Dossier Etudes\Budget Macron 2020\Opérateurs\"/>
    </mc:Choice>
  </mc:AlternateContent>
  <xr:revisionPtr revIDLastSave="0" documentId="8_{182C4994-AB0E-4827-BE02-A0D00996FAC5}" xr6:coauthVersionLast="45" xr6:coauthVersionMax="45" xr10:uidLastSave="{00000000-0000-0000-0000-000000000000}"/>
  <bookViews>
    <workbookView xWindow="2205" yWindow="645" windowWidth="25200" windowHeight="14340" activeTab="1" xr2:uid="{AA7A942A-C3F4-4C8E-AA8C-1E61EF41CD90}"/>
  </bookViews>
  <sheets>
    <sheet name="Feuil1" sheetId="1" r:id="rId1"/>
    <sheet name="Feuil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8" i="2" l="1"/>
  <c r="J168" i="2"/>
  <c r="I168" i="2" s="1"/>
  <c r="S168" i="2" s="1"/>
  <c r="T168" i="2" s="1"/>
  <c r="G168" i="2"/>
  <c r="B168" i="2"/>
  <c r="A168" i="2"/>
  <c r="A167" i="2"/>
  <c r="A166" i="2"/>
  <c r="O165" i="2"/>
  <c r="J165" i="2"/>
  <c r="I165" i="2" s="1"/>
  <c r="S165" i="2" s="1"/>
  <c r="T165" i="2" s="1"/>
  <c r="G165" i="2"/>
  <c r="A165" i="2"/>
  <c r="O164" i="2"/>
  <c r="S164" i="2" s="1"/>
  <c r="T164" i="2" s="1"/>
  <c r="I164" i="2"/>
  <c r="G164" i="2"/>
  <c r="A164" i="2"/>
  <c r="O163" i="2"/>
  <c r="K163" i="2"/>
  <c r="J163" i="2"/>
  <c r="I163" i="2" s="1"/>
  <c r="S163" i="2" s="1"/>
  <c r="B163" i="2"/>
  <c r="G163" i="2" s="1"/>
  <c r="A163" i="2"/>
  <c r="O162" i="2"/>
  <c r="J162" i="2"/>
  <c r="I162" i="2" s="1"/>
  <c r="S162" i="2" s="1"/>
  <c r="B162" i="2"/>
  <c r="G162" i="2" s="1"/>
  <c r="A162" i="2"/>
  <c r="O161" i="2"/>
  <c r="J161" i="2"/>
  <c r="I161" i="2" s="1"/>
  <c r="S161" i="2" s="1"/>
  <c r="T161" i="2" s="1"/>
  <c r="G161" i="2"/>
  <c r="A161" i="2"/>
  <c r="T160" i="2"/>
  <c r="S160" i="2"/>
  <c r="O160" i="2"/>
  <c r="I160" i="2"/>
  <c r="G160" i="2"/>
  <c r="A160" i="2"/>
  <c r="O159" i="2"/>
  <c r="K159" i="2"/>
  <c r="J159" i="2"/>
  <c r="I159" i="2" s="1"/>
  <c r="S159" i="2" s="1"/>
  <c r="B159" i="2"/>
  <c r="G159" i="2" s="1"/>
  <c r="A159" i="2"/>
  <c r="S158" i="2"/>
  <c r="T158" i="2" s="1"/>
  <c r="O158" i="2"/>
  <c r="I158" i="2"/>
  <c r="G158" i="2"/>
  <c r="A158" i="2"/>
  <c r="O157" i="2"/>
  <c r="I157" i="2"/>
  <c r="S157" i="2" s="1"/>
  <c r="T157" i="2" s="1"/>
  <c r="G157" i="2"/>
  <c r="B157" i="2"/>
  <c r="A157" i="2"/>
  <c r="A156" i="2"/>
  <c r="O155" i="2"/>
  <c r="J155" i="2"/>
  <c r="I155" i="2" s="1"/>
  <c r="S155" i="2" s="1"/>
  <c r="T155" i="2" s="1"/>
  <c r="G155" i="2"/>
  <c r="A155" i="2"/>
  <c r="O154" i="2"/>
  <c r="J154" i="2"/>
  <c r="I154" i="2"/>
  <c r="S154" i="2" s="1"/>
  <c r="T154" i="2" s="1"/>
  <c r="G154" i="2"/>
  <c r="B154" i="2"/>
  <c r="A154" i="2"/>
  <c r="O153" i="2"/>
  <c r="J153" i="2"/>
  <c r="I153" i="2"/>
  <c r="S153" i="2" s="1"/>
  <c r="T153" i="2" s="1"/>
  <c r="G153" i="2"/>
  <c r="B153" i="2"/>
  <c r="A153" i="2"/>
  <c r="O152" i="2"/>
  <c r="J152" i="2"/>
  <c r="I152" i="2"/>
  <c r="S152" i="2" s="1"/>
  <c r="T152" i="2" s="1"/>
  <c r="G152" i="2"/>
  <c r="B152" i="2"/>
  <c r="A152" i="2"/>
  <c r="A151" i="2"/>
  <c r="A150" i="2"/>
  <c r="A149" i="2"/>
  <c r="S148" i="2"/>
  <c r="T148" i="2" s="1"/>
  <c r="O148" i="2"/>
  <c r="I148" i="2"/>
  <c r="G148" i="2"/>
  <c r="B148" i="2"/>
  <c r="A148" i="2"/>
  <c r="O147" i="2"/>
  <c r="J147" i="2"/>
  <c r="I147" i="2" s="1"/>
  <c r="S147" i="2" s="1"/>
  <c r="T147" i="2" s="1"/>
  <c r="G147" i="2"/>
  <c r="A147" i="2"/>
  <c r="O146" i="2"/>
  <c r="K146" i="2"/>
  <c r="J146" i="2"/>
  <c r="I146" i="2" s="1"/>
  <c r="S146" i="2" s="1"/>
  <c r="T146" i="2" s="1"/>
  <c r="G146" i="2"/>
  <c r="B146" i="2"/>
  <c r="A146" i="2"/>
  <c r="O145" i="2"/>
  <c r="K145" i="2"/>
  <c r="J145" i="2"/>
  <c r="I145" i="2"/>
  <c r="S145" i="2" s="1"/>
  <c r="T145" i="2" s="1"/>
  <c r="G145" i="2"/>
  <c r="A145" i="2"/>
  <c r="O144" i="2"/>
  <c r="J144" i="2"/>
  <c r="I144" i="2" s="1"/>
  <c r="S144" i="2" s="1"/>
  <c r="T144" i="2" s="1"/>
  <c r="G144" i="2"/>
  <c r="B144" i="2"/>
  <c r="A144" i="2"/>
  <c r="O143" i="2"/>
  <c r="K143" i="2"/>
  <c r="I143" i="2" s="1"/>
  <c r="S143" i="2" s="1"/>
  <c r="T143" i="2" s="1"/>
  <c r="G143" i="2"/>
  <c r="A143" i="2"/>
  <c r="A142" i="2"/>
  <c r="O141" i="2"/>
  <c r="K141" i="2"/>
  <c r="J141" i="2"/>
  <c r="I141" i="2"/>
  <c r="S141" i="2" s="1"/>
  <c r="T141" i="2" s="1"/>
  <c r="G141" i="2"/>
  <c r="B141" i="2"/>
  <c r="A141" i="2"/>
  <c r="A140" i="2"/>
  <c r="O139" i="2"/>
  <c r="J139" i="2"/>
  <c r="I139" i="2" s="1"/>
  <c r="S139" i="2" s="1"/>
  <c r="B139" i="2"/>
  <c r="G139" i="2" s="1"/>
  <c r="A139" i="2"/>
  <c r="O138" i="2"/>
  <c r="J138" i="2"/>
  <c r="I138" i="2" s="1"/>
  <c r="S138" i="2" s="1"/>
  <c r="T138" i="2" s="1"/>
  <c r="G138" i="2"/>
  <c r="A138" i="2"/>
  <c r="A137" i="2"/>
  <c r="O136" i="2"/>
  <c r="K136" i="2"/>
  <c r="J136" i="2"/>
  <c r="I136" i="2" s="1"/>
  <c r="S136" i="2" s="1"/>
  <c r="B136" i="2"/>
  <c r="G136" i="2" s="1"/>
  <c r="A136" i="2"/>
  <c r="O135" i="2"/>
  <c r="K135" i="2"/>
  <c r="I135" i="2" s="1"/>
  <c r="S135" i="2" s="1"/>
  <c r="T135" i="2" s="1"/>
  <c r="J135" i="2"/>
  <c r="B135" i="2"/>
  <c r="G135" i="2" s="1"/>
  <c r="A135" i="2"/>
  <c r="S134" i="2"/>
  <c r="O134" i="2"/>
  <c r="J134" i="2"/>
  <c r="I134" i="2"/>
  <c r="B134" i="2"/>
  <c r="G134" i="2" s="1"/>
  <c r="A134" i="2"/>
  <c r="S133" i="2"/>
  <c r="T133" i="2" s="1"/>
  <c r="O133" i="2"/>
  <c r="J133" i="2"/>
  <c r="I133" i="2"/>
  <c r="B133" i="2"/>
  <c r="G133" i="2" s="1"/>
  <c r="A133" i="2"/>
  <c r="A132" i="2"/>
  <c r="O131" i="2"/>
  <c r="I131" i="2"/>
  <c r="S131" i="2" s="1"/>
  <c r="T131" i="2" s="1"/>
  <c r="G131" i="2"/>
  <c r="A131" i="2"/>
  <c r="O130" i="2"/>
  <c r="J130" i="2"/>
  <c r="I130" i="2" s="1"/>
  <c r="S130" i="2" s="1"/>
  <c r="B130" i="2"/>
  <c r="G130" i="2" s="1"/>
  <c r="A130" i="2"/>
  <c r="A129" i="2"/>
  <c r="A128" i="2"/>
  <c r="O127" i="2"/>
  <c r="K127" i="2"/>
  <c r="J127" i="2"/>
  <c r="I127" i="2"/>
  <c r="S127" i="2" s="1"/>
  <c r="T127" i="2" s="1"/>
  <c r="G127" i="2"/>
  <c r="B127" i="2"/>
  <c r="A127" i="2"/>
  <c r="A126" i="2"/>
  <c r="A125" i="2"/>
  <c r="O124" i="2"/>
  <c r="S124" i="2" s="1"/>
  <c r="T124" i="2" s="1"/>
  <c r="I124" i="2"/>
  <c r="G124" i="2"/>
  <c r="A124" i="2"/>
  <c r="O123" i="2"/>
  <c r="J123" i="2"/>
  <c r="I123" i="2"/>
  <c r="S123" i="2" s="1"/>
  <c r="T123" i="2" s="1"/>
  <c r="G123" i="2"/>
  <c r="A123" i="2"/>
  <c r="O122" i="2"/>
  <c r="J122" i="2"/>
  <c r="I122" i="2"/>
  <c r="S122" i="2" s="1"/>
  <c r="T122" i="2" s="1"/>
  <c r="G122" i="2"/>
  <c r="B122" i="2"/>
  <c r="A122" i="2"/>
  <c r="O121" i="2"/>
  <c r="I121" i="2"/>
  <c r="S121" i="2" s="1"/>
  <c r="T121" i="2" s="1"/>
  <c r="G121" i="2"/>
  <c r="A121" i="2"/>
  <c r="O120" i="2"/>
  <c r="K120" i="2"/>
  <c r="J120" i="2"/>
  <c r="I120" i="2"/>
  <c r="S120" i="2" s="1"/>
  <c r="B120" i="2"/>
  <c r="G120" i="2" s="1"/>
  <c r="A120" i="2"/>
  <c r="S119" i="2"/>
  <c r="T119" i="2" s="1"/>
  <c r="O119" i="2"/>
  <c r="J119" i="2"/>
  <c r="I119" i="2"/>
  <c r="G119" i="2"/>
  <c r="A119" i="2"/>
  <c r="O118" i="2"/>
  <c r="I118" i="2"/>
  <c r="S118" i="2" s="1"/>
  <c r="B118" i="2"/>
  <c r="G118" i="2" s="1"/>
  <c r="A118" i="2"/>
  <c r="O117" i="2"/>
  <c r="K117" i="2"/>
  <c r="J117" i="2"/>
  <c r="I117" i="2" s="1"/>
  <c r="S117" i="2" s="1"/>
  <c r="T117" i="2" s="1"/>
  <c r="B117" i="2"/>
  <c r="G117" i="2" s="1"/>
  <c r="A117" i="2"/>
  <c r="O116" i="2"/>
  <c r="J116" i="2"/>
  <c r="I116" i="2" s="1"/>
  <c r="S116" i="2" s="1"/>
  <c r="T116" i="2" s="1"/>
  <c r="B116" i="2"/>
  <c r="G116" i="2" s="1"/>
  <c r="A116" i="2"/>
  <c r="O115" i="2"/>
  <c r="J115" i="2"/>
  <c r="I115" i="2" s="1"/>
  <c r="S115" i="2" s="1"/>
  <c r="T115" i="2" s="1"/>
  <c r="B115" i="2"/>
  <c r="G115" i="2" s="1"/>
  <c r="A115" i="2"/>
  <c r="A114" i="2"/>
  <c r="S113" i="2"/>
  <c r="T113" i="2" s="1"/>
  <c r="O113" i="2"/>
  <c r="J113" i="2"/>
  <c r="I113" i="2"/>
  <c r="B113" i="2"/>
  <c r="G113" i="2" s="1"/>
  <c r="A113" i="2"/>
  <c r="S112" i="2"/>
  <c r="T112" i="2" s="1"/>
  <c r="O112" i="2"/>
  <c r="I112" i="2"/>
  <c r="B112" i="2"/>
  <c r="G112" i="2" s="1"/>
  <c r="A112" i="2"/>
  <c r="O111" i="2"/>
  <c r="K111" i="2"/>
  <c r="I111" i="2" s="1"/>
  <c r="S111" i="2" s="1"/>
  <c r="T111" i="2" s="1"/>
  <c r="J111" i="2"/>
  <c r="G111" i="2"/>
  <c r="A111" i="2"/>
  <c r="A110" i="2"/>
  <c r="S109" i="2"/>
  <c r="O109" i="2"/>
  <c r="J109" i="2"/>
  <c r="I109" i="2"/>
  <c r="B109" i="2"/>
  <c r="G109" i="2" s="1"/>
  <c r="A109" i="2"/>
  <c r="S108" i="2"/>
  <c r="T108" i="2" s="1"/>
  <c r="O108" i="2"/>
  <c r="J108" i="2"/>
  <c r="I108" i="2"/>
  <c r="G108" i="2"/>
  <c r="A108" i="2"/>
  <c r="O107" i="2"/>
  <c r="J107" i="2"/>
  <c r="I107" i="2" s="1"/>
  <c r="S107" i="2" s="1"/>
  <c r="T107" i="2" s="1"/>
  <c r="G107" i="2"/>
  <c r="A107" i="2"/>
  <c r="O106" i="2"/>
  <c r="J106" i="2"/>
  <c r="I106" i="2" s="1"/>
  <c r="S106" i="2" s="1"/>
  <c r="B106" i="2"/>
  <c r="G106" i="2" s="1"/>
  <c r="A106" i="2"/>
  <c r="O105" i="2"/>
  <c r="J105" i="2"/>
  <c r="I105" i="2" s="1"/>
  <c r="S105" i="2" s="1"/>
  <c r="B105" i="2"/>
  <c r="G105" i="2" s="1"/>
  <c r="A105" i="2"/>
  <c r="O104" i="2"/>
  <c r="J104" i="2"/>
  <c r="I104" i="2" s="1"/>
  <c r="S104" i="2" s="1"/>
  <c r="T104" i="2" s="1"/>
  <c r="G104" i="2"/>
  <c r="A104" i="2"/>
  <c r="O103" i="2"/>
  <c r="K103" i="2"/>
  <c r="J103" i="2"/>
  <c r="I103" i="2" s="1"/>
  <c r="S103" i="2" s="1"/>
  <c r="T103" i="2" s="1"/>
  <c r="G103" i="2"/>
  <c r="A103" i="2"/>
  <c r="O101" i="2"/>
  <c r="K101" i="2"/>
  <c r="J101" i="2"/>
  <c r="I101" i="2" s="1"/>
  <c r="S101" i="2" s="1"/>
  <c r="T101" i="2" s="1"/>
  <c r="G101" i="2"/>
  <c r="A101" i="2"/>
  <c r="S100" i="2"/>
  <c r="T100" i="2" s="1"/>
  <c r="O100" i="2"/>
  <c r="J100" i="2"/>
  <c r="I100" i="2"/>
  <c r="G100" i="2"/>
  <c r="A100" i="2"/>
  <c r="O99" i="2"/>
  <c r="K99" i="2"/>
  <c r="I99" i="2" s="1"/>
  <c r="S99" i="2" s="1"/>
  <c r="T99" i="2" s="1"/>
  <c r="G99" i="2"/>
  <c r="A99" i="2"/>
  <c r="O98" i="2"/>
  <c r="J98" i="2"/>
  <c r="I98" i="2" s="1"/>
  <c r="S98" i="2" s="1"/>
  <c r="T98" i="2" s="1"/>
  <c r="G98" i="2"/>
  <c r="A98" i="2"/>
  <c r="O97" i="2"/>
  <c r="J97" i="2"/>
  <c r="I97" i="2"/>
  <c r="S97" i="2" s="1"/>
  <c r="T97" i="2" s="1"/>
  <c r="G97" i="2"/>
  <c r="A97" i="2"/>
  <c r="O96" i="2"/>
  <c r="I96" i="2"/>
  <c r="S96" i="2" s="1"/>
  <c r="T96" i="2" s="1"/>
  <c r="G96" i="2"/>
  <c r="A96" i="2"/>
  <c r="O95" i="2"/>
  <c r="J95" i="2"/>
  <c r="I95" i="2" s="1"/>
  <c r="S95" i="2" s="1"/>
  <c r="T95" i="2" s="1"/>
  <c r="G95" i="2"/>
  <c r="A95" i="2"/>
  <c r="O94" i="2"/>
  <c r="J94" i="2"/>
  <c r="I94" i="2" s="1"/>
  <c r="S94" i="2" s="1"/>
  <c r="T94" i="2" s="1"/>
  <c r="G94" i="2"/>
  <c r="A94" i="2"/>
  <c r="S93" i="2"/>
  <c r="T93" i="2" s="1"/>
  <c r="O93" i="2"/>
  <c r="J93" i="2"/>
  <c r="I93" i="2"/>
  <c r="G93" i="2"/>
  <c r="A93" i="2"/>
  <c r="O92" i="2"/>
  <c r="K92" i="2"/>
  <c r="J92" i="2"/>
  <c r="I92" i="2"/>
  <c r="S92" i="2" s="1"/>
  <c r="T92" i="2" s="1"/>
  <c r="G92" i="2"/>
  <c r="A92" i="2"/>
  <c r="O91" i="2"/>
  <c r="J91" i="2"/>
  <c r="I91" i="2" s="1"/>
  <c r="S91" i="2" s="1"/>
  <c r="T91" i="2" s="1"/>
  <c r="G91" i="2"/>
  <c r="A91" i="2"/>
  <c r="A90" i="2"/>
  <c r="O89" i="2"/>
  <c r="K89" i="2"/>
  <c r="J89" i="2"/>
  <c r="I89" i="2"/>
  <c r="S89" i="2" s="1"/>
  <c r="T89" i="2" s="1"/>
  <c r="G89" i="2"/>
  <c r="A89" i="2"/>
  <c r="O88" i="2"/>
  <c r="J88" i="2"/>
  <c r="I88" i="2" s="1"/>
  <c r="S88" i="2" s="1"/>
  <c r="T88" i="2" s="1"/>
  <c r="G88" i="2"/>
  <c r="A88" i="2"/>
  <c r="O87" i="2"/>
  <c r="I87" i="2"/>
  <c r="S87" i="2" s="1"/>
  <c r="T87" i="2" s="1"/>
  <c r="G87" i="2"/>
  <c r="A87" i="2"/>
  <c r="O86" i="2"/>
  <c r="I86" i="2"/>
  <c r="S86" i="2" s="1"/>
  <c r="T86" i="2" s="1"/>
  <c r="G86" i="2"/>
  <c r="A86" i="2"/>
  <c r="A85" i="2"/>
  <c r="S84" i="2"/>
  <c r="T84" i="2" s="1"/>
  <c r="O84" i="2"/>
  <c r="K84" i="2"/>
  <c r="J84" i="2"/>
  <c r="I84" i="2"/>
  <c r="G84" i="2"/>
  <c r="A84" i="2"/>
  <c r="S83" i="2"/>
  <c r="T83" i="2" s="1"/>
  <c r="O83" i="2"/>
  <c r="J83" i="2"/>
  <c r="I83" i="2"/>
  <c r="G83" i="2"/>
  <c r="A83" i="2"/>
  <c r="O82" i="2"/>
  <c r="I82" i="2"/>
  <c r="S82" i="2" s="1"/>
  <c r="T82" i="2" s="1"/>
  <c r="G82" i="2"/>
  <c r="A82" i="2"/>
  <c r="S81" i="2"/>
  <c r="T81" i="2" s="1"/>
  <c r="O81" i="2"/>
  <c r="J81" i="2"/>
  <c r="I81" i="2"/>
  <c r="G81" i="2"/>
  <c r="A81" i="2"/>
  <c r="A80" i="2"/>
  <c r="S79" i="2"/>
  <c r="T79" i="2" s="1"/>
  <c r="O79" i="2"/>
  <c r="I79" i="2"/>
  <c r="G79" i="2"/>
  <c r="A79" i="2"/>
  <c r="O78" i="2"/>
  <c r="I78" i="2"/>
  <c r="S78" i="2" s="1"/>
  <c r="T78" i="2" s="1"/>
  <c r="G78" i="2"/>
  <c r="A78" i="2"/>
  <c r="O77" i="2"/>
  <c r="K77" i="2"/>
  <c r="J77" i="2"/>
  <c r="I77" i="2"/>
  <c r="S77" i="2" s="1"/>
  <c r="T77" i="2" s="1"/>
  <c r="G77" i="2"/>
  <c r="A77" i="2"/>
  <c r="O76" i="2"/>
  <c r="I76" i="2"/>
  <c r="S76" i="2" s="1"/>
  <c r="T76" i="2" s="1"/>
  <c r="G76" i="2"/>
  <c r="A76" i="2"/>
  <c r="O75" i="2"/>
  <c r="I75" i="2"/>
  <c r="S75" i="2" s="1"/>
  <c r="T75" i="2" s="1"/>
  <c r="G75" i="2"/>
  <c r="A75" i="2"/>
  <c r="S74" i="2"/>
  <c r="T74" i="2" s="1"/>
  <c r="O74" i="2"/>
  <c r="I74" i="2"/>
  <c r="G74" i="2"/>
  <c r="A74" i="2"/>
  <c r="O73" i="2"/>
  <c r="J73" i="2"/>
  <c r="I73" i="2" s="1"/>
  <c r="S73" i="2" s="1"/>
  <c r="T73" i="2" s="1"/>
  <c r="G73" i="2"/>
  <c r="A73" i="2"/>
  <c r="O72" i="2"/>
  <c r="I72" i="2"/>
  <c r="S72" i="2" s="1"/>
  <c r="T72" i="2" s="1"/>
  <c r="G72" i="2"/>
  <c r="A72" i="2"/>
  <c r="O71" i="2"/>
  <c r="K71" i="2"/>
  <c r="J71" i="2"/>
  <c r="I71" i="2" s="1"/>
  <c r="S71" i="2" s="1"/>
  <c r="T71" i="2" s="1"/>
  <c r="G71" i="2"/>
  <c r="A71" i="2"/>
  <c r="O70" i="2"/>
  <c r="K70" i="2"/>
  <c r="J70" i="2"/>
  <c r="I70" i="2" s="1"/>
  <c r="S70" i="2" s="1"/>
  <c r="T70" i="2" s="1"/>
  <c r="G70" i="2"/>
  <c r="A70" i="2"/>
  <c r="O69" i="2"/>
  <c r="K69" i="2"/>
  <c r="J69" i="2"/>
  <c r="I69" i="2" s="1"/>
  <c r="S69" i="2" s="1"/>
  <c r="T69" i="2" s="1"/>
  <c r="G69" i="2"/>
  <c r="A69" i="2"/>
  <c r="O68" i="2"/>
  <c r="J68" i="2"/>
  <c r="I68" i="2"/>
  <c r="S68" i="2" s="1"/>
  <c r="T68" i="2" s="1"/>
  <c r="G68" i="2"/>
  <c r="A68" i="2"/>
  <c r="O67" i="2"/>
  <c r="J67" i="2"/>
  <c r="I67" i="2" s="1"/>
  <c r="S67" i="2" s="1"/>
  <c r="T67" i="2" s="1"/>
  <c r="G67" i="2"/>
  <c r="A67" i="2"/>
  <c r="O66" i="2"/>
  <c r="J66" i="2"/>
  <c r="I66" i="2" s="1"/>
  <c r="S66" i="2" s="1"/>
  <c r="T66" i="2" s="1"/>
  <c r="G66" i="2"/>
  <c r="A66" i="2"/>
  <c r="S65" i="2"/>
  <c r="T65" i="2" s="1"/>
  <c r="O65" i="2"/>
  <c r="J65" i="2"/>
  <c r="I65" i="2"/>
  <c r="G65" i="2"/>
  <c r="A65" i="2"/>
  <c r="O64" i="2"/>
  <c r="K64" i="2"/>
  <c r="J64" i="2"/>
  <c r="I64" i="2"/>
  <c r="S64" i="2" s="1"/>
  <c r="T64" i="2" s="1"/>
  <c r="G64" i="2"/>
  <c r="A64" i="2"/>
  <c r="O63" i="2"/>
  <c r="K63" i="2"/>
  <c r="J63" i="2"/>
  <c r="I63" i="2"/>
  <c r="S63" i="2" s="1"/>
  <c r="T63" i="2" s="1"/>
  <c r="G63" i="2"/>
  <c r="A63" i="2"/>
  <c r="O62" i="2"/>
  <c r="J62" i="2"/>
  <c r="I62" i="2" s="1"/>
  <c r="S62" i="2" s="1"/>
  <c r="T62" i="2" s="1"/>
  <c r="G62" i="2"/>
  <c r="A62" i="2"/>
  <c r="O61" i="2"/>
  <c r="J61" i="2"/>
  <c r="I61" i="2" s="1"/>
  <c r="S61" i="2" s="1"/>
  <c r="T61" i="2" s="1"/>
  <c r="G61" i="2"/>
  <c r="A61" i="2"/>
  <c r="A60" i="2"/>
  <c r="A59" i="2"/>
  <c r="O58" i="2"/>
  <c r="J58" i="2"/>
  <c r="I58" i="2" s="1"/>
  <c r="S58" i="2" s="1"/>
  <c r="T58" i="2" s="1"/>
  <c r="G58" i="2"/>
  <c r="A58" i="2"/>
  <c r="A57" i="2"/>
  <c r="O56" i="2"/>
  <c r="K56" i="2"/>
  <c r="J56" i="2"/>
  <c r="I56" i="2"/>
  <c r="S56" i="2" s="1"/>
  <c r="T56" i="2" s="1"/>
  <c r="G56" i="2"/>
  <c r="A56" i="2"/>
  <c r="O55" i="2"/>
  <c r="K55" i="2"/>
  <c r="J55" i="2"/>
  <c r="I55" i="2"/>
  <c r="S55" i="2" s="1"/>
  <c r="T55" i="2" s="1"/>
  <c r="G55" i="2"/>
  <c r="A55" i="2"/>
  <c r="O54" i="2"/>
  <c r="J54" i="2"/>
  <c r="I54" i="2" s="1"/>
  <c r="S54" i="2" s="1"/>
  <c r="T54" i="2" s="1"/>
  <c r="G54" i="2"/>
  <c r="A54" i="2"/>
  <c r="A53" i="2"/>
  <c r="O52" i="2"/>
  <c r="S52" i="2" s="1"/>
  <c r="T52" i="2" s="1"/>
  <c r="I52" i="2"/>
  <c r="G52" i="2"/>
  <c r="A52" i="2"/>
  <c r="S51" i="2"/>
  <c r="O51" i="2"/>
  <c r="I51" i="2"/>
  <c r="G51" i="2"/>
  <c r="T51" i="2" s="1"/>
  <c r="A51" i="2"/>
  <c r="O50" i="2"/>
  <c r="J50" i="2"/>
  <c r="I50" i="2" s="1"/>
  <c r="S50" i="2" s="1"/>
  <c r="T50" i="2" s="1"/>
  <c r="G50" i="2"/>
  <c r="A50" i="2"/>
  <c r="O49" i="2"/>
  <c r="I49" i="2"/>
  <c r="S49" i="2" s="1"/>
  <c r="T49" i="2" s="1"/>
  <c r="G49" i="2"/>
  <c r="A49" i="2"/>
  <c r="O48" i="2"/>
  <c r="K48" i="2"/>
  <c r="J48" i="2"/>
  <c r="I48" i="2" s="1"/>
  <c r="S48" i="2" s="1"/>
  <c r="T48" i="2" s="1"/>
  <c r="G48" i="2"/>
  <c r="A48" i="2"/>
  <c r="A47" i="2"/>
  <c r="O46" i="2"/>
  <c r="J46" i="2"/>
  <c r="I46" i="2" s="1"/>
  <c r="S46" i="2" s="1"/>
  <c r="T46" i="2" s="1"/>
  <c r="G46" i="2"/>
  <c r="A46" i="2"/>
  <c r="S45" i="2"/>
  <c r="T45" i="2" s="1"/>
  <c r="O45" i="2"/>
  <c r="I45" i="2"/>
  <c r="G45" i="2"/>
  <c r="A45" i="2"/>
  <c r="O44" i="2"/>
  <c r="J44" i="2"/>
  <c r="I44" i="2" s="1"/>
  <c r="S44" i="2" s="1"/>
  <c r="T44" i="2" s="1"/>
  <c r="G44" i="2"/>
  <c r="A44" i="2"/>
  <c r="O43" i="2"/>
  <c r="J43" i="2"/>
  <c r="I43" i="2"/>
  <c r="S43" i="2" s="1"/>
  <c r="T43" i="2" s="1"/>
  <c r="G43" i="2"/>
  <c r="A43" i="2"/>
  <c r="T42" i="2"/>
  <c r="S42" i="2"/>
  <c r="O42" i="2"/>
  <c r="I42" i="2"/>
  <c r="G42" i="2"/>
  <c r="A42" i="2"/>
  <c r="O41" i="2"/>
  <c r="I41" i="2"/>
  <c r="S41" i="2" s="1"/>
  <c r="T41" i="2" s="1"/>
  <c r="G41" i="2"/>
  <c r="A41" i="2"/>
  <c r="S40" i="2"/>
  <c r="T40" i="2" s="1"/>
  <c r="O40" i="2"/>
  <c r="I40" i="2"/>
  <c r="G40" i="2"/>
  <c r="A40" i="2"/>
  <c r="O39" i="2"/>
  <c r="J39" i="2"/>
  <c r="I39" i="2" s="1"/>
  <c r="S39" i="2" s="1"/>
  <c r="T39" i="2" s="1"/>
  <c r="G39" i="2"/>
  <c r="A39" i="2"/>
  <c r="O38" i="2"/>
  <c r="I38" i="2"/>
  <c r="S38" i="2" s="1"/>
  <c r="T38" i="2" s="1"/>
  <c r="G38" i="2"/>
  <c r="A38" i="2"/>
  <c r="A37" i="2"/>
  <c r="O36" i="2"/>
  <c r="J36" i="2"/>
  <c r="I36" i="2" s="1"/>
  <c r="S36" i="2" s="1"/>
  <c r="T36" i="2" s="1"/>
  <c r="G36" i="2"/>
  <c r="B36" i="2"/>
  <c r="A36" i="2"/>
  <c r="T35" i="2"/>
  <c r="S35" i="2"/>
  <c r="O35" i="2"/>
  <c r="I35" i="2"/>
  <c r="G35" i="2"/>
  <c r="A35" i="2"/>
  <c r="A34" i="2"/>
  <c r="S33" i="2"/>
  <c r="T33" i="2" s="1"/>
  <c r="O33" i="2"/>
  <c r="J33" i="2"/>
  <c r="I33" i="2"/>
  <c r="G33" i="2"/>
  <c r="A33" i="2"/>
  <c r="O32" i="2"/>
  <c r="J32" i="2"/>
  <c r="I32" i="2" s="1"/>
  <c r="S32" i="2" s="1"/>
  <c r="T32" i="2" s="1"/>
  <c r="G32" i="2"/>
  <c r="A32" i="2"/>
  <c r="A31" i="2"/>
  <c r="O30" i="2"/>
  <c r="I30" i="2"/>
  <c r="S30" i="2" s="1"/>
  <c r="T30" i="2" s="1"/>
  <c r="G30" i="2"/>
  <c r="A30" i="2"/>
  <c r="S29" i="2"/>
  <c r="T29" i="2" s="1"/>
  <c r="O29" i="2"/>
  <c r="J29" i="2"/>
  <c r="I29" i="2"/>
  <c r="G29" i="2"/>
  <c r="A29" i="2"/>
  <c r="O28" i="2"/>
  <c r="J28" i="2"/>
  <c r="I28" i="2" s="1"/>
  <c r="S28" i="2" s="1"/>
  <c r="T28" i="2" s="1"/>
  <c r="G28" i="2"/>
  <c r="A28" i="2"/>
  <c r="O27" i="2"/>
  <c r="J27" i="2"/>
  <c r="I27" i="2" s="1"/>
  <c r="S27" i="2" s="1"/>
  <c r="T27" i="2" s="1"/>
  <c r="G27" i="2"/>
  <c r="A27" i="2"/>
  <c r="O26" i="2"/>
  <c r="I26" i="2"/>
  <c r="S26" i="2" s="1"/>
  <c r="T26" i="2" s="1"/>
  <c r="G26" i="2"/>
  <c r="A26" i="2"/>
  <c r="S25" i="2"/>
  <c r="T25" i="2" s="1"/>
  <c r="O25" i="2"/>
  <c r="J25" i="2"/>
  <c r="I25" i="2"/>
  <c r="G25" i="2"/>
  <c r="A25" i="2"/>
  <c r="O24" i="2"/>
  <c r="J24" i="2"/>
  <c r="I24" i="2" s="1"/>
  <c r="S24" i="2" s="1"/>
  <c r="T24" i="2" s="1"/>
  <c r="G24" i="2"/>
  <c r="A24" i="2"/>
  <c r="O23" i="2"/>
  <c r="K23" i="2"/>
  <c r="J23" i="2"/>
  <c r="I23" i="2" s="1"/>
  <c r="S23" i="2" s="1"/>
  <c r="T23" i="2" s="1"/>
  <c r="G23" i="2"/>
  <c r="A23" i="2"/>
  <c r="O22" i="2"/>
  <c r="A22" i="2"/>
  <c r="S21" i="2"/>
  <c r="T21" i="2" s="1"/>
  <c r="O21" i="2"/>
  <c r="I21" i="2"/>
  <c r="G21" i="2"/>
  <c r="A21" i="2"/>
  <c r="O20" i="2"/>
  <c r="K20" i="2"/>
  <c r="J20" i="2"/>
  <c r="I20" i="2" s="1"/>
  <c r="S20" i="2" s="1"/>
  <c r="T20" i="2" s="1"/>
  <c r="G20" i="2"/>
  <c r="A20" i="2"/>
  <c r="O19" i="2"/>
  <c r="J19" i="2"/>
  <c r="I19" i="2" s="1"/>
  <c r="S19" i="2" s="1"/>
  <c r="T19" i="2" s="1"/>
  <c r="G19" i="2"/>
  <c r="A19" i="2"/>
  <c r="S18" i="2"/>
  <c r="T18" i="2" s="1"/>
  <c r="O18" i="2"/>
  <c r="J18" i="2"/>
  <c r="I18" i="2"/>
  <c r="G18" i="2"/>
  <c r="A18" i="2"/>
  <c r="O17" i="2"/>
  <c r="A17" i="2"/>
  <c r="O16" i="2"/>
  <c r="J16" i="2"/>
  <c r="I16" i="2" s="1"/>
  <c r="S16" i="2" s="1"/>
  <c r="T16" i="2" s="1"/>
  <c r="G16" i="2"/>
  <c r="A16" i="2"/>
  <c r="O15" i="2"/>
  <c r="K15" i="2"/>
  <c r="J15" i="2"/>
  <c r="I15" i="2" s="1"/>
  <c r="S15" i="2" s="1"/>
  <c r="T15" i="2" s="1"/>
  <c r="G15" i="2"/>
  <c r="A15" i="2"/>
  <c r="S14" i="2"/>
  <c r="T14" i="2" s="1"/>
  <c r="O14" i="2"/>
  <c r="J14" i="2"/>
  <c r="I14" i="2"/>
  <c r="G14" i="2"/>
  <c r="A14" i="2"/>
  <c r="O13" i="2"/>
  <c r="J13" i="2"/>
  <c r="I13" i="2" s="1"/>
  <c r="S13" i="2" s="1"/>
  <c r="T13" i="2" s="1"/>
  <c r="G13" i="2"/>
  <c r="A13" i="2"/>
  <c r="O12" i="2"/>
  <c r="J12" i="2"/>
  <c r="I12" i="2" s="1"/>
  <c r="S12" i="2" s="1"/>
  <c r="T12" i="2" s="1"/>
  <c r="G12" i="2"/>
  <c r="A12" i="2"/>
  <c r="O11" i="2"/>
  <c r="K11" i="2"/>
  <c r="J11" i="2"/>
  <c r="I11" i="2" s="1"/>
  <c r="S11" i="2" s="1"/>
  <c r="T11" i="2" s="1"/>
  <c r="G11" i="2"/>
  <c r="A11" i="2"/>
  <c r="O10" i="2"/>
  <c r="J10" i="2"/>
  <c r="I10" i="2"/>
  <c r="S10" i="2" s="1"/>
  <c r="T10" i="2" s="1"/>
  <c r="G10" i="2"/>
  <c r="A10" i="2"/>
  <c r="O9" i="2"/>
  <c r="K9" i="2"/>
  <c r="J9" i="2"/>
  <c r="I9" i="2"/>
  <c r="S9" i="2" s="1"/>
  <c r="T9" i="2" s="1"/>
  <c r="G9" i="2"/>
  <c r="A9" i="2"/>
  <c r="A8" i="2"/>
  <c r="O7" i="2"/>
  <c r="K7" i="2"/>
  <c r="J7" i="2"/>
  <c r="I7" i="2" s="1"/>
  <c r="S7" i="2" s="1"/>
  <c r="T7" i="2" s="1"/>
  <c r="G7" i="2"/>
  <c r="A7" i="2"/>
  <c r="O6" i="2"/>
  <c r="K6" i="2"/>
  <c r="I6" i="2"/>
  <c r="S6" i="2" s="1"/>
  <c r="T6" i="2" s="1"/>
  <c r="G6" i="2"/>
  <c r="A6" i="2"/>
  <c r="O5" i="2"/>
  <c r="K5" i="2"/>
  <c r="J5" i="2"/>
  <c r="I5" i="2"/>
  <c r="S5" i="2" s="1"/>
  <c r="T5" i="2" s="1"/>
  <c r="G5" i="2"/>
  <c r="A5" i="2"/>
  <c r="T4" i="2"/>
  <c r="S4" i="2"/>
  <c r="G4" i="2"/>
  <c r="H168" i="1"/>
  <c r="N168" i="1" s="1"/>
  <c r="O168" i="1" s="1"/>
  <c r="G168" i="1"/>
  <c r="H167" i="1"/>
  <c r="N167" i="1" s="1"/>
  <c r="O167" i="1" s="1"/>
  <c r="G167" i="1"/>
  <c r="N166" i="1"/>
  <c r="O166" i="1" s="1"/>
  <c r="H166" i="1"/>
  <c r="G166" i="1"/>
  <c r="H165" i="1"/>
  <c r="N165" i="1" s="1"/>
  <c r="O165" i="1" s="1"/>
  <c r="G165" i="1"/>
  <c r="H164" i="1"/>
  <c r="N164" i="1" s="1"/>
  <c r="O164" i="1" s="1"/>
  <c r="G164" i="1"/>
  <c r="H163" i="1"/>
  <c r="N163" i="1" s="1"/>
  <c r="O163" i="1" s="1"/>
  <c r="G163" i="1"/>
  <c r="H162" i="1"/>
  <c r="N162" i="1" s="1"/>
  <c r="O162" i="1" s="1"/>
  <c r="G162" i="1"/>
  <c r="N161" i="1"/>
  <c r="O161" i="1" s="1"/>
  <c r="H161" i="1"/>
  <c r="G161" i="1"/>
  <c r="H160" i="1"/>
  <c r="N160" i="1" s="1"/>
  <c r="O160" i="1" s="1"/>
  <c r="G160" i="1"/>
  <c r="H159" i="1"/>
  <c r="N159" i="1" s="1"/>
  <c r="O159" i="1" s="1"/>
  <c r="G159" i="1"/>
  <c r="H158" i="1"/>
  <c r="N158" i="1" s="1"/>
  <c r="O158" i="1" s="1"/>
  <c r="G158" i="1"/>
  <c r="N157" i="1"/>
  <c r="O157" i="1" s="1"/>
  <c r="H157" i="1"/>
  <c r="G157" i="1"/>
  <c r="H156" i="1"/>
  <c r="N156" i="1" s="1"/>
  <c r="O156" i="1" s="1"/>
  <c r="G156" i="1"/>
  <c r="H155" i="1"/>
  <c r="N155" i="1" s="1"/>
  <c r="O155" i="1" s="1"/>
  <c r="G155" i="1"/>
  <c r="N154" i="1"/>
  <c r="O154" i="1" s="1"/>
  <c r="H154" i="1"/>
  <c r="G154" i="1"/>
  <c r="H153" i="1"/>
  <c r="N153" i="1" s="1"/>
  <c r="O153" i="1" s="1"/>
  <c r="G153" i="1"/>
  <c r="H152" i="1"/>
  <c r="N152" i="1" s="1"/>
  <c r="O152" i="1" s="1"/>
  <c r="G152" i="1"/>
  <c r="H151" i="1"/>
  <c r="N151" i="1" s="1"/>
  <c r="O151" i="1" s="1"/>
  <c r="G151" i="1"/>
  <c r="N150" i="1"/>
  <c r="O150" i="1" s="1"/>
  <c r="H150" i="1"/>
  <c r="G150" i="1"/>
  <c r="H149" i="1"/>
  <c r="N149" i="1" s="1"/>
  <c r="O149" i="1" s="1"/>
  <c r="G149" i="1"/>
  <c r="H148" i="1"/>
  <c r="N148" i="1" s="1"/>
  <c r="O148" i="1" s="1"/>
  <c r="G148" i="1"/>
  <c r="H147" i="1"/>
  <c r="N147" i="1" s="1"/>
  <c r="O147" i="1" s="1"/>
  <c r="G147" i="1"/>
  <c r="H146" i="1"/>
  <c r="N146" i="1" s="1"/>
  <c r="O146" i="1" s="1"/>
  <c r="G146" i="1"/>
  <c r="N145" i="1"/>
  <c r="O145" i="1" s="1"/>
  <c r="H145" i="1"/>
  <c r="G145" i="1"/>
  <c r="H144" i="1"/>
  <c r="N144" i="1" s="1"/>
  <c r="O144" i="1" s="1"/>
  <c r="G144" i="1"/>
  <c r="H143" i="1"/>
  <c r="N143" i="1" s="1"/>
  <c r="O143" i="1" s="1"/>
  <c r="G143" i="1"/>
  <c r="H142" i="1"/>
  <c r="N142" i="1" s="1"/>
  <c r="O142" i="1" s="1"/>
  <c r="G142" i="1"/>
  <c r="N141" i="1"/>
  <c r="O141" i="1" s="1"/>
  <c r="H141" i="1"/>
  <c r="G141" i="1"/>
  <c r="H140" i="1"/>
  <c r="N140" i="1" s="1"/>
  <c r="O140" i="1" s="1"/>
  <c r="G140" i="1"/>
  <c r="H139" i="1"/>
  <c r="N139" i="1" s="1"/>
  <c r="O139" i="1" s="1"/>
  <c r="G139" i="1"/>
  <c r="N138" i="1"/>
  <c r="O138" i="1" s="1"/>
  <c r="H138" i="1"/>
  <c r="G138" i="1"/>
  <c r="H137" i="1"/>
  <c r="N137" i="1" s="1"/>
  <c r="O137" i="1" s="1"/>
  <c r="G137" i="1"/>
  <c r="H136" i="1"/>
  <c r="N136" i="1" s="1"/>
  <c r="O136" i="1" s="1"/>
  <c r="G136" i="1"/>
  <c r="H135" i="1"/>
  <c r="N135" i="1" s="1"/>
  <c r="O135" i="1" s="1"/>
  <c r="G135" i="1"/>
  <c r="N134" i="1"/>
  <c r="O134" i="1" s="1"/>
  <c r="H134" i="1"/>
  <c r="G134" i="1"/>
  <c r="H133" i="1"/>
  <c r="N133" i="1" s="1"/>
  <c r="O133" i="1" s="1"/>
  <c r="G133" i="1"/>
  <c r="H132" i="1"/>
  <c r="N132" i="1" s="1"/>
  <c r="O132" i="1" s="1"/>
  <c r="G132" i="1"/>
  <c r="H131" i="1"/>
  <c r="N131" i="1" s="1"/>
  <c r="O131" i="1" s="1"/>
  <c r="G131" i="1"/>
  <c r="H130" i="1"/>
  <c r="N130" i="1" s="1"/>
  <c r="O130" i="1" s="1"/>
  <c r="G130" i="1"/>
  <c r="N129" i="1"/>
  <c r="O129" i="1" s="1"/>
  <c r="H129" i="1"/>
  <c r="G129" i="1"/>
  <c r="H128" i="1"/>
  <c r="N128" i="1" s="1"/>
  <c r="O128" i="1" s="1"/>
  <c r="G128" i="1"/>
  <c r="H127" i="1"/>
  <c r="N127" i="1" s="1"/>
  <c r="O127" i="1" s="1"/>
  <c r="G127" i="1"/>
  <c r="H126" i="1"/>
  <c r="N126" i="1" s="1"/>
  <c r="O126" i="1" s="1"/>
  <c r="G126" i="1"/>
  <c r="N125" i="1"/>
  <c r="O125" i="1" s="1"/>
  <c r="H125" i="1"/>
  <c r="G125" i="1"/>
  <c r="H124" i="1"/>
  <c r="N124" i="1" s="1"/>
  <c r="O124" i="1" s="1"/>
  <c r="G124" i="1"/>
  <c r="H123" i="1"/>
  <c r="N123" i="1" s="1"/>
  <c r="O123" i="1" s="1"/>
  <c r="G123" i="1"/>
  <c r="N122" i="1"/>
  <c r="O122" i="1" s="1"/>
  <c r="H122" i="1"/>
  <c r="G122" i="1"/>
  <c r="H121" i="1"/>
  <c r="N121" i="1" s="1"/>
  <c r="O121" i="1" s="1"/>
  <c r="G121" i="1"/>
  <c r="H120" i="1"/>
  <c r="N120" i="1" s="1"/>
  <c r="O120" i="1" s="1"/>
  <c r="G120" i="1"/>
  <c r="H119" i="1"/>
  <c r="N119" i="1" s="1"/>
  <c r="O119" i="1" s="1"/>
  <c r="G119" i="1"/>
  <c r="N118" i="1"/>
  <c r="O118" i="1" s="1"/>
  <c r="H118" i="1"/>
  <c r="G118" i="1"/>
  <c r="H117" i="1"/>
  <c r="N117" i="1" s="1"/>
  <c r="O117" i="1" s="1"/>
  <c r="G117" i="1"/>
  <c r="H116" i="1"/>
  <c r="N116" i="1" s="1"/>
  <c r="O116" i="1" s="1"/>
  <c r="G116" i="1"/>
  <c r="H115" i="1"/>
  <c r="N115" i="1" s="1"/>
  <c r="O115" i="1" s="1"/>
  <c r="G115" i="1"/>
  <c r="H114" i="1"/>
  <c r="N114" i="1" s="1"/>
  <c r="O114" i="1" s="1"/>
  <c r="G114" i="1"/>
  <c r="N113" i="1"/>
  <c r="O113" i="1" s="1"/>
  <c r="H113" i="1"/>
  <c r="G113" i="1"/>
  <c r="H112" i="1"/>
  <c r="N112" i="1" s="1"/>
  <c r="O112" i="1" s="1"/>
  <c r="G112" i="1"/>
  <c r="H111" i="1"/>
  <c r="N111" i="1" s="1"/>
  <c r="O111" i="1" s="1"/>
  <c r="G111" i="1"/>
  <c r="H110" i="1"/>
  <c r="N110" i="1" s="1"/>
  <c r="O110" i="1" s="1"/>
  <c r="G110" i="1"/>
  <c r="N109" i="1"/>
  <c r="O109" i="1" s="1"/>
  <c r="H109" i="1"/>
  <c r="G109" i="1"/>
  <c r="H108" i="1"/>
  <c r="N108" i="1" s="1"/>
  <c r="O108" i="1" s="1"/>
  <c r="G108" i="1"/>
  <c r="H107" i="1"/>
  <c r="N107" i="1" s="1"/>
  <c r="O107" i="1" s="1"/>
  <c r="G107" i="1"/>
  <c r="N106" i="1"/>
  <c r="O106" i="1" s="1"/>
  <c r="H106" i="1"/>
  <c r="G106" i="1"/>
  <c r="H105" i="1"/>
  <c r="N105" i="1" s="1"/>
  <c r="O105" i="1" s="1"/>
  <c r="G105" i="1"/>
  <c r="H104" i="1"/>
  <c r="N104" i="1" s="1"/>
  <c r="O104" i="1" s="1"/>
  <c r="G104" i="1"/>
  <c r="H103" i="1"/>
  <c r="N103" i="1" s="1"/>
  <c r="O103" i="1" s="1"/>
  <c r="G103" i="1"/>
  <c r="N102" i="1"/>
  <c r="O102" i="1" s="1"/>
  <c r="H102" i="1"/>
  <c r="G102" i="1"/>
  <c r="H101" i="1"/>
  <c r="N101" i="1" s="1"/>
  <c r="O101" i="1" s="1"/>
  <c r="G101" i="1"/>
  <c r="H100" i="1"/>
  <c r="N100" i="1" s="1"/>
  <c r="O100" i="1" s="1"/>
  <c r="G100" i="1"/>
  <c r="H99" i="1"/>
  <c r="N99" i="1" s="1"/>
  <c r="O99" i="1" s="1"/>
  <c r="G99" i="1"/>
  <c r="H98" i="1"/>
  <c r="N98" i="1" s="1"/>
  <c r="O98" i="1" s="1"/>
  <c r="G98" i="1"/>
  <c r="N97" i="1"/>
  <c r="O97" i="1" s="1"/>
  <c r="H97" i="1"/>
  <c r="G97" i="1"/>
  <c r="H96" i="1"/>
  <c r="N96" i="1" s="1"/>
  <c r="O96" i="1" s="1"/>
  <c r="G96" i="1"/>
  <c r="H95" i="1"/>
  <c r="N95" i="1" s="1"/>
  <c r="O95" i="1" s="1"/>
  <c r="G95" i="1"/>
  <c r="H94" i="1"/>
  <c r="N94" i="1" s="1"/>
  <c r="O94" i="1" s="1"/>
  <c r="G94" i="1"/>
  <c r="N93" i="1"/>
  <c r="O93" i="1" s="1"/>
  <c r="H93" i="1"/>
  <c r="G93" i="1"/>
  <c r="H92" i="1"/>
  <c r="N92" i="1" s="1"/>
  <c r="G92" i="1"/>
  <c r="H91" i="1"/>
  <c r="N91" i="1" s="1"/>
  <c r="O91" i="1" s="1"/>
  <c r="G91" i="1"/>
  <c r="H90" i="1"/>
  <c r="N90" i="1" s="1"/>
  <c r="G90" i="1"/>
  <c r="H89" i="1"/>
  <c r="N89" i="1" s="1"/>
  <c r="O89" i="1" s="1"/>
  <c r="G89" i="1"/>
  <c r="H88" i="1"/>
  <c r="N88" i="1" s="1"/>
  <c r="G88" i="1"/>
  <c r="N87" i="1"/>
  <c r="O87" i="1" s="1"/>
  <c r="H87" i="1"/>
  <c r="G87" i="1"/>
  <c r="H86" i="1"/>
  <c r="N86" i="1" s="1"/>
  <c r="G86" i="1"/>
  <c r="N85" i="1"/>
  <c r="O85" i="1" s="1"/>
  <c r="H85" i="1"/>
  <c r="G85" i="1"/>
  <c r="H84" i="1"/>
  <c r="N84" i="1" s="1"/>
  <c r="G84" i="1"/>
  <c r="H83" i="1"/>
  <c r="N83" i="1" s="1"/>
  <c r="O83" i="1" s="1"/>
  <c r="G83" i="1"/>
  <c r="H82" i="1"/>
  <c r="N82" i="1" s="1"/>
  <c r="G82" i="1"/>
  <c r="H81" i="1"/>
  <c r="N81" i="1" s="1"/>
  <c r="O81" i="1" s="1"/>
  <c r="G81" i="1"/>
  <c r="H80" i="1"/>
  <c r="N80" i="1" s="1"/>
  <c r="G80" i="1"/>
  <c r="N79" i="1"/>
  <c r="O79" i="1" s="1"/>
  <c r="H79" i="1"/>
  <c r="G79" i="1"/>
  <c r="H78" i="1"/>
  <c r="N78" i="1" s="1"/>
  <c r="G78" i="1"/>
  <c r="N77" i="1"/>
  <c r="O77" i="1" s="1"/>
  <c r="H77" i="1"/>
  <c r="G77" i="1"/>
  <c r="H76" i="1"/>
  <c r="N76" i="1" s="1"/>
  <c r="G76" i="1"/>
  <c r="H75" i="1"/>
  <c r="N75" i="1" s="1"/>
  <c r="O75" i="1" s="1"/>
  <c r="G75" i="1"/>
  <c r="H74" i="1"/>
  <c r="N74" i="1" s="1"/>
  <c r="G74" i="1"/>
  <c r="H73" i="1"/>
  <c r="N73" i="1" s="1"/>
  <c r="O73" i="1" s="1"/>
  <c r="G73" i="1"/>
  <c r="H72" i="1"/>
  <c r="N72" i="1" s="1"/>
  <c r="G72" i="1"/>
  <c r="N71" i="1"/>
  <c r="O71" i="1" s="1"/>
  <c r="H71" i="1"/>
  <c r="G71" i="1"/>
  <c r="H70" i="1"/>
  <c r="N70" i="1" s="1"/>
  <c r="G70" i="1"/>
  <c r="N69" i="1"/>
  <c r="O69" i="1" s="1"/>
  <c r="H69" i="1"/>
  <c r="G69" i="1"/>
  <c r="H68" i="1"/>
  <c r="N68" i="1" s="1"/>
  <c r="G68" i="1"/>
  <c r="H67" i="1"/>
  <c r="N67" i="1" s="1"/>
  <c r="O67" i="1" s="1"/>
  <c r="G67" i="1"/>
  <c r="H66" i="1"/>
  <c r="N66" i="1" s="1"/>
  <c r="G66" i="1"/>
  <c r="H65" i="1"/>
  <c r="N65" i="1" s="1"/>
  <c r="O65" i="1" s="1"/>
  <c r="G65" i="1"/>
  <c r="H64" i="1"/>
  <c r="N64" i="1" s="1"/>
  <c r="G64" i="1"/>
  <c r="N63" i="1"/>
  <c r="O63" i="1" s="1"/>
  <c r="H63" i="1"/>
  <c r="G63" i="1"/>
  <c r="H62" i="1"/>
  <c r="N62" i="1" s="1"/>
  <c r="G62" i="1"/>
  <c r="N61" i="1"/>
  <c r="O61" i="1" s="1"/>
  <c r="H61" i="1"/>
  <c r="G61" i="1"/>
  <c r="H60" i="1"/>
  <c r="N60" i="1" s="1"/>
  <c r="G60" i="1"/>
  <c r="H59" i="1"/>
  <c r="N59" i="1" s="1"/>
  <c r="O59" i="1" s="1"/>
  <c r="G59" i="1"/>
  <c r="H58" i="1"/>
  <c r="N58" i="1" s="1"/>
  <c r="G58" i="1"/>
  <c r="H57" i="1"/>
  <c r="N57" i="1" s="1"/>
  <c r="O57" i="1" s="1"/>
  <c r="G57" i="1"/>
  <c r="H56" i="1"/>
  <c r="N56" i="1" s="1"/>
  <c r="G56" i="1"/>
  <c r="N55" i="1"/>
  <c r="O55" i="1" s="1"/>
  <c r="H55" i="1"/>
  <c r="G55" i="1"/>
  <c r="H54" i="1"/>
  <c r="N54" i="1" s="1"/>
  <c r="G54" i="1"/>
  <c r="N53" i="1"/>
  <c r="O53" i="1" s="1"/>
  <c r="H53" i="1"/>
  <c r="G53" i="1"/>
  <c r="H52" i="1"/>
  <c r="N52" i="1" s="1"/>
  <c r="G52" i="1"/>
  <c r="H51" i="1"/>
  <c r="N51" i="1" s="1"/>
  <c r="O51" i="1" s="1"/>
  <c r="G51" i="1"/>
  <c r="H50" i="1"/>
  <c r="N50" i="1" s="1"/>
  <c r="G50" i="1"/>
  <c r="H49" i="1"/>
  <c r="N49" i="1" s="1"/>
  <c r="O49" i="1" s="1"/>
  <c r="G49" i="1"/>
  <c r="H48" i="1"/>
  <c r="N48" i="1" s="1"/>
  <c r="O48" i="1" s="1"/>
  <c r="G48" i="1"/>
  <c r="H47" i="1"/>
  <c r="N47" i="1" s="1"/>
  <c r="O47" i="1" s="1"/>
  <c r="G47" i="1"/>
  <c r="H46" i="1"/>
  <c r="N46" i="1" s="1"/>
  <c r="G46" i="1"/>
  <c r="N45" i="1"/>
  <c r="O45" i="1" s="1"/>
  <c r="H45" i="1"/>
  <c r="G45" i="1"/>
  <c r="H44" i="1"/>
  <c r="N44" i="1" s="1"/>
  <c r="G44" i="1"/>
  <c r="H43" i="1"/>
  <c r="N43" i="1" s="1"/>
  <c r="O43" i="1" s="1"/>
  <c r="G43" i="1"/>
  <c r="H42" i="1"/>
  <c r="N42" i="1" s="1"/>
  <c r="O42" i="1" s="1"/>
  <c r="G42" i="1"/>
  <c r="H41" i="1"/>
  <c r="N41" i="1" s="1"/>
  <c r="O41" i="1" s="1"/>
  <c r="G41" i="1"/>
  <c r="H40" i="1"/>
  <c r="N40" i="1" s="1"/>
  <c r="O40" i="1" s="1"/>
  <c r="G40" i="1"/>
  <c r="H39" i="1"/>
  <c r="N39" i="1" s="1"/>
  <c r="O39" i="1" s="1"/>
  <c r="G39" i="1"/>
  <c r="H38" i="1"/>
  <c r="N38" i="1" s="1"/>
  <c r="O38" i="1" s="1"/>
  <c r="G38" i="1"/>
  <c r="N37" i="1"/>
  <c r="O37" i="1" s="1"/>
  <c r="H37" i="1"/>
  <c r="G37" i="1"/>
  <c r="H36" i="1"/>
  <c r="N36" i="1" s="1"/>
  <c r="G36" i="1"/>
  <c r="N35" i="1"/>
  <c r="O35" i="1" s="1"/>
  <c r="H35" i="1"/>
  <c r="G35" i="1"/>
  <c r="H34" i="1"/>
  <c r="N34" i="1" s="1"/>
  <c r="O34" i="1" s="1"/>
  <c r="G34" i="1"/>
  <c r="H33" i="1"/>
  <c r="N33" i="1" s="1"/>
  <c r="O33" i="1" s="1"/>
  <c r="G33" i="1"/>
  <c r="H32" i="1"/>
  <c r="N32" i="1" s="1"/>
  <c r="O32" i="1" s="1"/>
  <c r="G32" i="1"/>
  <c r="H31" i="1"/>
  <c r="N31" i="1" s="1"/>
  <c r="O31" i="1" s="1"/>
  <c r="G31" i="1"/>
  <c r="N30" i="1"/>
  <c r="O30" i="1" s="1"/>
  <c r="H30" i="1"/>
  <c r="G30" i="1"/>
  <c r="H29" i="1"/>
  <c r="N29" i="1" s="1"/>
  <c r="O29" i="1" s="1"/>
  <c r="G29" i="1"/>
  <c r="H28" i="1"/>
  <c r="N28" i="1" s="1"/>
  <c r="G28" i="1"/>
  <c r="N27" i="1"/>
  <c r="O27" i="1" s="1"/>
  <c r="H27" i="1"/>
  <c r="G27" i="1"/>
  <c r="H26" i="1"/>
  <c r="N26" i="1" s="1"/>
  <c r="O26" i="1" s="1"/>
  <c r="G26" i="1"/>
  <c r="H25" i="1"/>
  <c r="N25" i="1" s="1"/>
  <c r="O25" i="1" s="1"/>
  <c r="G25" i="1"/>
  <c r="H24" i="1"/>
  <c r="N24" i="1" s="1"/>
  <c r="G24" i="1"/>
  <c r="H23" i="1"/>
  <c r="N23" i="1" s="1"/>
  <c r="O23" i="1" s="1"/>
  <c r="G23" i="1"/>
  <c r="N22" i="1"/>
  <c r="O22" i="1" s="1"/>
  <c r="H22" i="1"/>
  <c r="G22" i="1"/>
  <c r="H21" i="1"/>
  <c r="N21" i="1" s="1"/>
  <c r="O21" i="1" s="1"/>
  <c r="G21" i="1"/>
  <c r="H20" i="1"/>
  <c r="N20" i="1" s="1"/>
  <c r="G20" i="1"/>
  <c r="H19" i="1"/>
  <c r="N19" i="1" s="1"/>
  <c r="O19" i="1" s="1"/>
  <c r="G19" i="1"/>
  <c r="H18" i="1"/>
  <c r="N18" i="1" s="1"/>
  <c r="O18" i="1" s="1"/>
  <c r="G18" i="1"/>
  <c r="H17" i="1"/>
  <c r="N17" i="1" s="1"/>
  <c r="O17" i="1" s="1"/>
  <c r="G17" i="1"/>
  <c r="H16" i="1"/>
  <c r="N16" i="1" s="1"/>
  <c r="G16" i="1"/>
  <c r="H15" i="1"/>
  <c r="N15" i="1" s="1"/>
  <c r="O15" i="1" s="1"/>
  <c r="G15" i="1"/>
  <c r="H14" i="1"/>
  <c r="N14" i="1" s="1"/>
  <c r="O14" i="1" s="1"/>
  <c r="G14" i="1"/>
  <c r="N13" i="1"/>
  <c r="O13" i="1" s="1"/>
  <c r="H13" i="1"/>
  <c r="G13" i="1"/>
  <c r="H12" i="1"/>
  <c r="N12" i="1" s="1"/>
  <c r="G12" i="1"/>
  <c r="H11" i="1"/>
  <c r="N11" i="1" s="1"/>
  <c r="O11" i="1" s="1"/>
  <c r="G11" i="1"/>
  <c r="H10" i="1"/>
  <c r="N10" i="1" s="1"/>
  <c r="O10" i="1" s="1"/>
  <c r="G10" i="1"/>
  <c r="H9" i="1"/>
  <c r="N9" i="1" s="1"/>
  <c r="O9" i="1" s="1"/>
  <c r="G9" i="1"/>
  <c r="H8" i="1"/>
  <c r="N8" i="1" s="1"/>
  <c r="O8" i="1" s="1"/>
  <c r="G8" i="1"/>
  <c r="H7" i="1"/>
  <c r="N7" i="1" s="1"/>
  <c r="O7" i="1" s="1"/>
  <c r="G7" i="1"/>
  <c r="H6" i="1"/>
  <c r="N6" i="1" s="1"/>
  <c r="G6" i="1"/>
  <c r="N5" i="1"/>
  <c r="O5" i="1" s="1"/>
  <c r="G5" i="1"/>
  <c r="O4" i="1"/>
  <c r="I4" i="1"/>
  <c r="O3" i="1"/>
  <c r="T118" i="2" l="1"/>
  <c r="T134" i="2"/>
  <c r="T136" i="2"/>
  <c r="T105" i="2"/>
  <c r="T162" i="2"/>
  <c r="T120" i="2"/>
  <c r="T139" i="2"/>
  <c r="T159" i="2"/>
  <c r="T106" i="2"/>
  <c r="T163" i="2"/>
  <c r="T109" i="2"/>
  <c r="T130" i="2"/>
  <c r="O56" i="1"/>
  <c r="O64" i="1"/>
  <c r="O72" i="1"/>
  <c r="O80" i="1"/>
  <c r="O88" i="1"/>
  <c r="O46" i="1"/>
  <c r="O54" i="1"/>
  <c r="O62" i="1"/>
  <c r="O70" i="1"/>
  <c r="O78" i="1"/>
  <c r="O86" i="1"/>
  <c r="O28" i="1"/>
  <c r="O24" i="1"/>
  <c r="O12" i="1"/>
  <c r="O44" i="1"/>
  <c r="O52" i="1"/>
  <c r="O60" i="1"/>
  <c r="O68" i="1"/>
  <c r="O76" i="1"/>
  <c r="O84" i="1"/>
  <c r="O92" i="1"/>
  <c r="O16" i="1"/>
  <c r="O36" i="1"/>
  <c r="O20" i="1"/>
  <c r="O50" i="1"/>
  <c r="O58" i="1"/>
  <c r="O66" i="1"/>
  <c r="O74" i="1"/>
  <c r="O82" i="1"/>
  <c r="O90" i="1"/>
  <c r="O6" i="1"/>
</calcChain>
</file>

<file path=xl/sharedStrings.xml><?xml version="1.0" encoding="utf-8"?>
<sst xmlns="http://schemas.openxmlformats.org/spreadsheetml/2006/main" count="208" uniqueCount="198">
  <si>
    <t>Charges</t>
  </si>
  <si>
    <t>Produits</t>
  </si>
  <si>
    <t>Personnel</t>
  </si>
  <si>
    <t>dont charges de pensions civiles</t>
  </si>
  <si>
    <t>Fonctionnement autre que les charges de personnel</t>
  </si>
  <si>
    <t>Intervention</t>
  </si>
  <si>
    <t>dont dotation aux martissements et provisions</t>
  </si>
  <si>
    <t>Total des charges</t>
  </si>
  <si>
    <t>Subventions de l'Etat</t>
  </si>
  <si>
    <t>dont SCSP</t>
  </si>
  <si>
    <t>Dont transferts</t>
  </si>
  <si>
    <t>Fiscalité affectée</t>
  </si>
  <si>
    <t>Autres subventions</t>
  </si>
  <si>
    <t>Autres produits</t>
  </si>
  <si>
    <t>Total des produits</t>
  </si>
  <si>
    <t>Résultat</t>
  </si>
  <si>
    <t>CEA - commissariat à l'énergie atomique et aux énergies alternatives</t>
  </si>
  <si>
    <t>CEREQ - Centre d'études et de recherches sur les qualifications</t>
  </si>
  <si>
    <t>FRANCEAGRIMER</t>
  </si>
  <si>
    <t>Musée d'Orsay et Musée de l'Orangerie</t>
  </si>
  <si>
    <t>EPV - Etablissement public du musée et du domaine de Versailles</t>
  </si>
  <si>
    <t>LNE - Laboratoire national de métrologie et d'essais</t>
  </si>
  <si>
    <t>SGP - Société du grand Paris</t>
  </si>
  <si>
    <t>CNAC-GP - Centre national d'art et de culture Georges Pompidou</t>
  </si>
  <si>
    <t>AFA - Agence française de l'adoption</t>
  </si>
  <si>
    <t>EPPPD - Etablissement publique de la porte dorée</t>
  </si>
  <si>
    <t>ANTAI - Agence nationale de traitement automatisé des infractions</t>
  </si>
  <si>
    <t>CAMPUS France</t>
  </si>
  <si>
    <t>Musée national de la marine</t>
  </si>
  <si>
    <t>CNSMD Paris (conservatoire nationale supérieur de musique et de danse de Paris</t>
  </si>
  <si>
    <t>IFPEN - IFP Energies nouvelles</t>
  </si>
  <si>
    <t>IFREMER - Institut français de recherche pour l'exploitation de la mer</t>
  </si>
  <si>
    <t>MUCEM - Musée des civilisations de l'Europe et de la Méditerranée</t>
  </si>
  <si>
    <t>Conseil national des communes  "compagnon de la libération"</t>
  </si>
  <si>
    <t>INED - Institut national d'études démographiques</t>
  </si>
  <si>
    <t>RMN-GP - Réunion des musées nationaux -Grand Palais</t>
  </si>
  <si>
    <t>INFOMA - Institut national de formation des personnels du ministère de l'agriculture</t>
  </si>
  <si>
    <t>ONERA - Office national d'études et de recherches aérospatiales</t>
  </si>
  <si>
    <t>AFITF - Agence de financement des infrastructures de transport de France</t>
  </si>
  <si>
    <t>CMN - Centre des monuments nationaux</t>
  </si>
  <si>
    <t>INCA - Institut national du Cancer</t>
  </si>
  <si>
    <t>INERIS - Institut national de l'environnement industriel et des risques</t>
  </si>
  <si>
    <t>ANTS - Agence nationale des titres sécurisées</t>
  </si>
  <si>
    <t>Ecoles d'enseignement supérieur agricole et vétérinaire</t>
  </si>
  <si>
    <t>BRGM - Bureau de recherches géologiques et minières</t>
  </si>
  <si>
    <t>CNES - Centre national d'études spatiales</t>
  </si>
  <si>
    <t>ONISEP - Office national d'information sur les enseignements et les professions</t>
  </si>
  <si>
    <t>Associations de coordination technique agricole et des industries agroalimentaires</t>
  </si>
  <si>
    <t>ASP - Agence de services et de paiement</t>
  </si>
  <si>
    <t>IGN - Institut national de l'information géographique et forestière</t>
  </si>
  <si>
    <t>GEODERIS</t>
  </si>
  <si>
    <t>Communautés d'universités et d'établissements</t>
  </si>
  <si>
    <t>ASC - Agence du service civique</t>
  </si>
  <si>
    <t>Autres opérateurs d'enseignement supérieur et de recherche</t>
  </si>
  <si>
    <t>ARS - Agences régionales de Santé</t>
  </si>
  <si>
    <t>BNF - Bibliothèque nationale de France</t>
  </si>
  <si>
    <t>AEFE - Agence pour l'enseignement français à l'étranger</t>
  </si>
  <si>
    <t>IRA - Instituts régionaux d'administration</t>
  </si>
  <si>
    <t>Etablissement public du marais poitevin</t>
  </si>
  <si>
    <t>OFDT - Observatoire français des drogues et des toxicomanies</t>
  </si>
  <si>
    <t>Grande chancellerie de la légion d'honneur</t>
  </si>
  <si>
    <t>CGLLS - Caisse de garantie du logement locatif social</t>
  </si>
  <si>
    <t>ENPC - Ecole nationale des ponts et chaussées</t>
  </si>
  <si>
    <t>IHEST - Institut des hautes études pour la science et la technologie</t>
  </si>
  <si>
    <t>Musée de l'armée</t>
  </si>
  <si>
    <t>Réseau Canopé</t>
  </si>
  <si>
    <t>ANDRA - Agence nationale pour la gestion des déchets radioactifs</t>
  </si>
  <si>
    <t>INRAE - Institut national pour la recherche en agriculture, alimentatoin et environnement</t>
  </si>
  <si>
    <t>FNAP - Fonds national des aides à la pierre</t>
  </si>
  <si>
    <t>Théâtre national de la colline</t>
  </si>
  <si>
    <t>Centre INFFO - Centre pour le développement de l'information sur la formation permanente</t>
  </si>
  <si>
    <t>BPI - Bibliothèque publique d'information</t>
  </si>
  <si>
    <t>Centre National des arts du cirque</t>
  </si>
  <si>
    <t>CIRAD - Centre de coopération internationale en recherche agronomique pour le développement</t>
  </si>
  <si>
    <t>Musée Henner-Moreau</t>
  </si>
  <si>
    <t>ANAH- Agence nationale de l'habitat</t>
  </si>
  <si>
    <t>Agences de l'eau</t>
  </si>
  <si>
    <t>Comédie française</t>
  </si>
  <si>
    <t>Universcience</t>
  </si>
  <si>
    <t>IFCE - Institut français du cheval et de l'équitation</t>
  </si>
  <si>
    <t>IRD - Institut de recherche pour le développement</t>
  </si>
  <si>
    <t>ENSTA Bretagne - Ecole nationale supérieure de techniques avancées Bretagne</t>
  </si>
  <si>
    <t>INP - Institut national du patrimoine</t>
  </si>
  <si>
    <t>CNSAD - Conservatoire nateional supérieur d'art dramatique</t>
  </si>
  <si>
    <t>INAO - Institut national de l'origine et de la qualité</t>
  </si>
  <si>
    <t>ENAC - Ecole nationale de l'aviation civile</t>
  </si>
  <si>
    <t>ADEME - Agence de l'environnement et de la maîtrise de l'énergie</t>
  </si>
  <si>
    <t>Musée Guimet</t>
  </si>
  <si>
    <t>Etablissement public du château de Fontainebleau</t>
  </si>
  <si>
    <t>Ecole Polytechnique</t>
  </si>
  <si>
    <t>Ecoles d'Art en région</t>
  </si>
  <si>
    <t>Ecole navale</t>
  </si>
  <si>
    <t>Musée du Louvre</t>
  </si>
  <si>
    <t>France Compétences</t>
  </si>
  <si>
    <t>INRIA - Institut national de recherche en informatique et en automatique</t>
  </si>
  <si>
    <t>OFII - Office française de l'immigration et de l'intégration</t>
  </si>
  <si>
    <t>ANS - Agence natioanle du sport</t>
  </si>
  <si>
    <t>Théâtre national de Chaillot</t>
  </si>
  <si>
    <t>ONF - Office national des forêts</t>
  </si>
  <si>
    <t>CAPA - Cité de l'architecture et du Patrimoine</t>
  </si>
  <si>
    <t>INSERM - Institut national de la santé et de la recherche médicale</t>
  </si>
  <si>
    <t>Opéra national de Paris</t>
  </si>
  <si>
    <t>ANACT - Agence nationale pour l'amélioration des conditions de travail</t>
  </si>
  <si>
    <t>Institut Polytechnique de Paris</t>
  </si>
  <si>
    <t>Ecole nationale de la Magistrature</t>
  </si>
  <si>
    <t>INTEFP - Institut national du travail, de l'emploi et de la formation professionnelle</t>
  </si>
  <si>
    <t>EPPGHV - Etablissement public du par cet de la Grande Halle de la Villette</t>
  </si>
  <si>
    <t>EPAURIF - Etablissement public d'aménagement universitaire de la région IDF</t>
  </si>
  <si>
    <t>GIP-BIO Agence française pour le développement et la promotion de la culture biologique</t>
  </si>
  <si>
    <t>Business France</t>
  </si>
  <si>
    <t>ENTPE - Ecole nationale des travaux publics de l'Etat</t>
  </si>
  <si>
    <t>ENA - Ecole nationale d'administration</t>
  </si>
  <si>
    <t>OPPIC - Opérateur du patrimoine et des projets immobiliers de la culture</t>
  </si>
  <si>
    <t>GENES - Groupement des écoles nationales d'économie et statistiques</t>
  </si>
  <si>
    <t>CNAPS - Conseil national des activités privées de sécurité</t>
  </si>
  <si>
    <t>AFR - Académie de France à Rome</t>
  </si>
  <si>
    <t>IHEDN - Institut des hautes études de défense nationale</t>
  </si>
  <si>
    <t>ENIM - Etablissement national des invalides de la marine</t>
  </si>
  <si>
    <t>ENSM - Ecole nationale supérieure de la marine</t>
  </si>
  <si>
    <t>Opéra comique</t>
  </si>
  <si>
    <t>ONAC - VG Office national des anciens combattants et victimes de guerre</t>
  </si>
  <si>
    <t>Groupe Mines Télécom</t>
  </si>
  <si>
    <t>CNED - Centre national d'études à distance</t>
  </si>
  <si>
    <t>Théatre national de l'Odéon</t>
  </si>
  <si>
    <t>MNS - Musée national du Sport</t>
  </si>
  <si>
    <t>CNSMD Lyon - Conservatoire national supérieur de musique et de danse de Lyon</t>
  </si>
  <si>
    <t>INPS - Institut national de police scientifique</t>
  </si>
  <si>
    <t>ANCT - Agence nationale de la cohésion des territoires</t>
  </si>
  <si>
    <t>Ecole nationale des sports</t>
  </si>
  <si>
    <t>EPSF - Etablissement public de sécurité ferroviaire</t>
  </si>
  <si>
    <t>ENAP - Ecole nationale de l'administration pénitentiaire</t>
  </si>
  <si>
    <t>ISAE - Institut supérieur de l'aéronautique et de l'espace</t>
  </si>
  <si>
    <t>EPIDE - Etablissement public d'insertion de la défense</t>
  </si>
  <si>
    <t>Musée de l'air et de l'espace</t>
  </si>
  <si>
    <t>CNPF - Centre national de la propriété forestière</t>
  </si>
  <si>
    <t>CIEP - Centre international d'études pédagogiques</t>
  </si>
  <si>
    <t>SHOM - Service hydrographique et océanographique de la marine</t>
  </si>
  <si>
    <t>Ecoles et formations d'ingénieurs</t>
  </si>
  <si>
    <t>Pôle Emploi</t>
  </si>
  <si>
    <t>Mission de recherche "Droit et Justice"</t>
  </si>
  <si>
    <t>Institut français</t>
  </si>
  <si>
    <t>CNM - Centre national de la musique</t>
  </si>
  <si>
    <t>CNAP - Centre national des arts plastiques</t>
  </si>
  <si>
    <t>OFPRA - Office français de protection des réfugiés et apatrides</t>
  </si>
  <si>
    <t>INPI - Institut national de la propriété industrielle</t>
  </si>
  <si>
    <t>Musée Picasso</t>
  </si>
  <si>
    <t>CEREMA - Centre d'études et d'expertise sur les risques, l'environnement, la mobilité et l'aménagement</t>
  </si>
  <si>
    <t>Ecole de l'air</t>
  </si>
  <si>
    <t>ANCOLS - Agence nationale de contrôle du logement social</t>
  </si>
  <si>
    <t>ANFR - Agence nationale des fréquences</t>
  </si>
  <si>
    <t>OFB - Office française de la biodiversité</t>
  </si>
  <si>
    <t>ENSPOLICE- Eécole nationale supérieure de la Police</t>
  </si>
  <si>
    <t>LADOM L'agence de l'Outre-mer pour la mobilité</t>
  </si>
  <si>
    <t>Cinémathèque française</t>
  </si>
  <si>
    <t>ECPAD - Etablissement de communication et de production audiovisuelle de la défense</t>
  </si>
  <si>
    <t>Musée des arts décoratifs</t>
  </si>
  <si>
    <t>INSEP - Institut national du sport, de l'expertise et de la performance</t>
  </si>
  <si>
    <t>ODEADOM - Office de développement de l'économie agricole de l'Outre-mer</t>
  </si>
  <si>
    <t>CNL - Centre national du livre</t>
  </si>
  <si>
    <t>SCSNE - Société du canal Seine-Nord Europe</t>
  </si>
  <si>
    <t>CNRS - Centre national de la recherche scientifique</t>
  </si>
  <si>
    <t>Météo-France</t>
  </si>
  <si>
    <t>Ensemble intercontemporain</t>
  </si>
  <si>
    <t>TNS - Théâtre national de strasbourg</t>
  </si>
  <si>
    <t>Centre national de la danse</t>
  </si>
  <si>
    <t>IRSN - Institut de radioprotection et de sûreté nucléaire</t>
  </si>
  <si>
    <t>ANSèS - Agence nationale de sécurité sanitaire, de l'alimentation, de l'environnement et du travail</t>
  </si>
  <si>
    <t>ENSBA - Ecole nationale supérieure des beaux-arts</t>
  </si>
  <si>
    <t>CELRL - Conservatoire de l'espace littoral et des rivages lacustres</t>
  </si>
  <si>
    <t>AFPA - Agence nationale pour la formation professionnelle des adultes</t>
  </si>
  <si>
    <t>EPMQB - Etablissement public du musée du quai Branly</t>
  </si>
  <si>
    <t>VNF - Voies navigables de France</t>
  </si>
  <si>
    <t>ANSC - Agence du numérique de la Sécurité civile</t>
  </si>
  <si>
    <t>ANR - Agence nationale de la recherche</t>
  </si>
  <si>
    <t>INRAP - Institut national de recherches archéologiques préventives</t>
  </si>
  <si>
    <t>Réseau des œuvres universitaires scolaires (CROUS)</t>
  </si>
  <si>
    <t>Académie des technologies</t>
  </si>
  <si>
    <t>Etablissement public cité de la céramique - sèvres et limoges</t>
  </si>
  <si>
    <t>Parcs nationaux</t>
  </si>
  <si>
    <t>CITEPA - Centre interprofessionnel technique d'étude de la pollution atmosphérique</t>
  </si>
  <si>
    <t>ENSAD - Ecole nationale supérieure des arts décoratifs</t>
  </si>
  <si>
    <t>INHES-J - Institut national des hautes études de la sécurité et de la Justice</t>
  </si>
  <si>
    <t>Dépenses</t>
  </si>
  <si>
    <t>Recettes</t>
  </si>
  <si>
    <t>Investissement</t>
  </si>
  <si>
    <t>Enveloppe recherche</t>
  </si>
  <si>
    <t>Charges de pensions civiles globales</t>
  </si>
  <si>
    <t>Recettes globalisées</t>
  </si>
  <si>
    <t>dont subventions pour charge de service public</t>
  </si>
  <si>
    <t>dont autres financements de l'Etat</t>
  </si>
  <si>
    <t>Autres financements publics</t>
  </si>
  <si>
    <t>recettes propres</t>
  </si>
  <si>
    <t>Recettes fléchées</t>
  </si>
  <si>
    <t>financements de l'Etat fléchés</t>
  </si>
  <si>
    <t>autres financements publics fléchés</t>
  </si>
  <si>
    <t>Recettes propres fléchées</t>
  </si>
  <si>
    <t>Total des recettes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</si>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</sst>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2" borderId="1" xfId="0" applyNumberFormat="1" applyFill="1" applyBorder="1"/>
    <xf numFmtId="0" fontId="0" fillId="2" borderId="1" xfId="0" applyFill="1" applyBorder="1"/>
    <xf numFmtId="3" fontId="1" fillId="2" borderId="1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right"/>
    </xf>
    <xf numFmtId="3" fontId="0" fillId="3" borderId="1" xfId="0" applyNumberFormat="1" applyFill="1" applyBorder="1"/>
    <xf numFmtId="3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upements_operateurs_et_odac%20202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érateurs hors ODAC"/>
      <sheetName val="Feuil1"/>
      <sheetName val="ODAC hors Opérateurs"/>
      <sheetName val="ODAC et Op communs"/>
      <sheetName val="Comptes de résultats"/>
      <sheetName val="Autorisations budgétair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FRANCEAGRIMER</v>
          </cell>
          <cell r="I5">
            <v>99595</v>
          </cell>
          <cell r="L5">
            <v>7500</v>
          </cell>
        </row>
        <row r="6">
          <cell r="A6" t="str">
            <v>Musée d'Orsay et Musée de l'Orangerie</v>
          </cell>
          <cell r="L6">
            <v>0</v>
          </cell>
        </row>
        <row r="7">
          <cell r="A7" t="str">
            <v>EPV - Etablissement public du musée et du domaine de Versailles</v>
          </cell>
          <cell r="I7">
            <v>902</v>
          </cell>
          <cell r="L7">
            <v>0</v>
          </cell>
        </row>
        <row r="8">
          <cell r="A8" t="str">
            <v>LNE - Laboratoire national de métrologie et d'essais</v>
          </cell>
        </row>
        <row r="9">
          <cell r="A9" t="str">
            <v>SGP - Société du grand Paris</v>
          </cell>
          <cell r="I9">
            <v>0</v>
          </cell>
          <cell r="L9">
            <v>0</v>
          </cell>
        </row>
        <row r="10">
          <cell r="A10" t="str">
            <v>CNAC-GP - Centre national d'art et de culture Georges Pompidou</v>
          </cell>
          <cell r="I10">
            <v>68804</v>
          </cell>
        </row>
        <row r="11">
          <cell r="A11" t="str">
            <v>AFA - Agence française de l'adoption</v>
          </cell>
          <cell r="I11">
            <v>2184</v>
          </cell>
          <cell r="L11">
            <v>0</v>
          </cell>
        </row>
        <row r="12">
          <cell r="A12" t="str">
            <v>EPPPD - Etablissement publique de la porte dorée</v>
          </cell>
          <cell r="I12">
            <v>9339</v>
          </cell>
        </row>
        <row r="13">
          <cell r="A13" t="str">
            <v>ANTAI - Agence nationale de traitement automatisé des infractions</v>
          </cell>
          <cell r="I13">
            <v>102200</v>
          </cell>
        </row>
        <row r="14">
          <cell r="A14" t="str">
            <v>CAMPUS France</v>
          </cell>
          <cell r="I14">
            <v>5561</v>
          </cell>
        </row>
        <row r="15">
          <cell r="A15" t="str">
            <v>Musée national de la marine</v>
          </cell>
          <cell r="I15">
            <v>9087</v>
          </cell>
          <cell r="L15">
            <v>0</v>
          </cell>
        </row>
        <row r="16">
          <cell r="A16" t="str">
            <v>CNSMD Paris (conservatoire nationale supérieur de musique et de danse de Paris</v>
          </cell>
          <cell r="I16">
            <v>25552</v>
          </cell>
        </row>
        <row r="17">
          <cell r="A17" t="str">
            <v>IFPEN - IFP Energies nouvelles</v>
          </cell>
        </row>
        <row r="18">
          <cell r="A18" t="str">
            <v>IFREMER - Institut français de recherche pour l'exploitation de la mer</v>
          </cell>
          <cell r="I18">
            <v>167901</v>
          </cell>
        </row>
        <row r="19">
          <cell r="A19" t="str">
            <v>MUCEM - Musée des civilisations de l'Europe et de la Méditerranée</v>
          </cell>
          <cell r="I19">
            <v>17668</v>
          </cell>
        </row>
        <row r="20">
          <cell r="A20" t="str">
            <v>Conseil national des communes  "compagnon de la libération"</v>
          </cell>
          <cell r="I20">
            <v>1678</v>
          </cell>
          <cell r="L20">
            <v>0</v>
          </cell>
        </row>
        <row r="21">
          <cell r="A21" t="str">
            <v>INED - Institut national d'études démographiques</v>
          </cell>
        </row>
        <row r="22">
          <cell r="A22" t="str">
            <v>RMN-GP - Réunion des musées nationaux -Grand Palais</v>
          </cell>
        </row>
        <row r="23">
          <cell r="A23" t="str">
            <v>INFOMA - Institut national de formation des personnels du ministère de l'agriculture</v>
          </cell>
          <cell r="I23">
            <v>1259</v>
          </cell>
          <cell r="L23">
            <v>0</v>
          </cell>
        </row>
        <row r="24">
          <cell r="A24" t="str">
            <v>ONERA - Office national d'études et de recherches aérospatiales</v>
          </cell>
          <cell r="I24">
            <v>104665</v>
          </cell>
        </row>
        <row r="25">
          <cell r="A25" t="str">
            <v>AFITF - Agence de financement des infrastructures de transport de France</v>
          </cell>
          <cell r="I25">
            <v>0</v>
          </cell>
        </row>
        <row r="26">
          <cell r="A26" t="str">
            <v>CMN - Centre des monuments nationaux</v>
          </cell>
        </row>
        <row r="27">
          <cell r="A27" t="str">
            <v>INCA - Institut national du Cancer</v>
          </cell>
          <cell r="I27">
            <v>41056</v>
          </cell>
        </row>
        <row r="28">
          <cell r="A28" t="str">
            <v>INERIS - Institut national de l'environnement industriel et des risques</v>
          </cell>
          <cell r="I28">
            <v>33740</v>
          </cell>
        </row>
        <row r="29">
          <cell r="A29" t="str">
            <v>ANTS - Agence nationale des titres sécurisées</v>
          </cell>
          <cell r="I29">
            <v>0</v>
          </cell>
        </row>
        <row r="30">
          <cell r="A30" t="str">
            <v>Ecoles d'enseignement supérieur agricole et vétérinaire</v>
          </cell>
        </row>
        <row r="31">
          <cell r="A31" t="str">
            <v>BRGM - Bureau de recherches géologiques et minières</v>
          </cell>
        </row>
        <row r="32">
          <cell r="A32" t="str">
            <v>CNES - Centre national d'études spatiales</v>
          </cell>
          <cell r="I32">
            <v>594880</v>
          </cell>
        </row>
        <row r="33">
          <cell r="A33" t="str">
            <v>ONISEP - Office national d'information sur les enseignements et les professions</v>
          </cell>
          <cell r="I33">
            <v>30227</v>
          </cell>
        </row>
        <row r="34">
          <cell r="A34" t="str">
            <v>Associations de coordination technique agricole et des industries agroalimentaires</v>
          </cell>
        </row>
        <row r="35">
          <cell r="A35" t="str">
            <v>ASP - Agence de services et de paiement</v>
          </cell>
        </row>
        <row r="36">
          <cell r="A36" t="str">
            <v>IGN - Institut national de l'information géographique et forestière</v>
          </cell>
          <cell r="B36">
            <v>111500</v>
          </cell>
          <cell r="I36">
            <v>88876</v>
          </cell>
        </row>
        <row r="37">
          <cell r="A37" t="str">
            <v>GEODERIS</v>
          </cell>
        </row>
        <row r="38">
          <cell r="A38" t="str">
            <v>Communautés d'universités et d'établissements</v>
          </cell>
        </row>
        <row r="39">
          <cell r="A39" t="str">
            <v>ASC - Agence du service civique</v>
          </cell>
          <cell r="I39">
            <v>478732</v>
          </cell>
        </row>
        <row r="40">
          <cell r="A40" t="str">
            <v>Autres opérateurs d'enseignement supérieur et de recherche</v>
          </cell>
        </row>
        <row r="41">
          <cell r="A41" t="str">
            <v>ARS - Agences régionales de Santé</v>
          </cell>
        </row>
        <row r="42">
          <cell r="A42" t="str">
            <v>BNF - Bibliothèque nationale de France</v>
          </cell>
        </row>
        <row r="43">
          <cell r="A43" t="str">
            <v>AEFE - Agence pour l'enseignement français à l'étranger</v>
          </cell>
          <cell r="I43">
            <v>380673</v>
          </cell>
        </row>
        <row r="44">
          <cell r="A44" t="str">
            <v>IRA - Instituts régionaux d'administration</v>
          </cell>
          <cell r="I44">
            <v>44013</v>
          </cell>
        </row>
        <row r="45">
          <cell r="A45" t="str">
            <v>Etablissement public du marais poitevin</v>
          </cell>
        </row>
        <row r="46">
          <cell r="A46" t="str">
            <v>OFDT - Observatoire français des drogues et des toxicomanies</v>
          </cell>
          <cell r="I46">
            <v>2762</v>
          </cell>
        </row>
        <row r="47">
          <cell r="A47" t="str">
            <v>Grande chancellerie de la légion d'honneur</v>
          </cell>
        </row>
        <row r="48">
          <cell r="A48" t="str">
            <v>CGLLS - Caisse de garantie du logement locatif social</v>
          </cell>
          <cell r="I48">
            <v>0</v>
          </cell>
          <cell r="L48">
            <v>0</v>
          </cell>
        </row>
        <row r="49">
          <cell r="A49" t="str">
            <v>ENPC - Ecole nationale des ponts et chaussées</v>
          </cell>
        </row>
        <row r="50">
          <cell r="A50" t="str">
            <v>IHEST - Institut des hautes études pour la science et la technologie</v>
          </cell>
          <cell r="I50">
            <v>1478</v>
          </cell>
        </row>
        <row r="51">
          <cell r="A51" t="str">
            <v>Musée de l'armée</v>
          </cell>
        </row>
        <row r="52">
          <cell r="A52" t="str">
            <v>Réseau Canopé</v>
          </cell>
        </row>
        <row r="53">
          <cell r="A53" t="str">
            <v>ANDRA - Agence nationale pour la gestion des déchets radioactifs</v>
          </cell>
        </row>
        <row r="54">
          <cell r="A54" t="str">
            <v>INRAE - Institut national pour la recherche en agriculture, alimentatoin et environnement</v>
          </cell>
          <cell r="I54">
            <v>701204</v>
          </cell>
        </row>
        <row r="55">
          <cell r="A55" t="str">
            <v>FNAP - Fonds national des aides à la pierre</v>
          </cell>
          <cell r="I55">
            <v>0</v>
          </cell>
          <cell r="L55">
            <v>0</v>
          </cell>
        </row>
        <row r="56">
          <cell r="A56" t="str">
            <v>Théâtre national de la colline</v>
          </cell>
          <cell r="I56">
            <v>0</v>
          </cell>
          <cell r="L56">
            <v>0</v>
          </cell>
        </row>
        <row r="57">
          <cell r="A57" t="str">
            <v>Centre INFFO - Centre pour le développement de l'information sur la formation permanente</v>
          </cell>
        </row>
        <row r="58">
          <cell r="A58" t="str">
            <v>BPI - Bibliothèque publique d'information</v>
          </cell>
          <cell r="I58">
            <v>6606</v>
          </cell>
        </row>
        <row r="59">
          <cell r="A59" t="str">
            <v>Centre National des arts du cirque</v>
          </cell>
        </row>
        <row r="60">
          <cell r="A60" t="str">
            <v>CIRAD - Centre de coopération internationale en recherche agronomique pour le développement</v>
          </cell>
        </row>
        <row r="61">
          <cell r="A61" t="str">
            <v>Musée Henner-Moreau</v>
          </cell>
          <cell r="I61">
            <v>745</v>
          </cell>
        </row>
        <row r="62">
          <cell r="A62" t="str">
            <v>ANAH- Agence nationale de l'habitat</v>
          </cell>
          <cell r="I62">
            <v>0</v>
          </cell>
        </row>
        <row r="63">
          <cell r="A63" t="str">
            <v>Agences de l'eau</v>
          </cell>
          <cell r="I63">
            <v>0</v>
          </cell>
          <cell r="L63">
            <v>0</v>
          </cell>
        </row>
        <row r="64">
          <cell r="A64" t="str">
            <v>Comédie française</v>
          </cell>
          <cell r="I64">
            <v>24542</v>
          </cell>
          <cell r="L64">
            <v>0</v>
          </cell>
        </row>
        <row r="65">
          <cell r="A65" t="str">
            <v>Universcience</v>
          </cell>
          <cell r="I65">
            <v>94751</v>
          </cell>
        </row>
        <row r="66">
          <cell r="A66" t="str">
            <v>IFCE - Institut français du cheval et de l'équitation</v>
          </cell>
          <cell r="I66">
            <v>44951</v>
          </cell>
        </row>
        <row r="67">
          <cell r="A67" t="str">
            <v>IRD - Institut de recherche pour le développement</v>
          </cell>
          <cell r="I67">
            <v>203668</v>
          </cell>
        </row>
        <row r="68">
          <cell r="A68" t="str">
            <v>ENSTA Bretagne - Ecole nationale supérieure de techniques avancées Bretagne</v>
          </cell>
          <cell r="I68">
            <v>14593</v>
          </cell>
        </row>
        <row r="69">
          <cell r="A69" t="str">
            <v>INP - Institut national du patrimoine</v>
          </cell>
          <cell r="I69">
            <v>0</v>
          </cell>
          <cell r="L69">
            <v>0</v>
          </cell>
        </row>
        <row r="70">
          <cell r="A70" t="str">
            <v>CNSAD - Conservatoire nateional supérieur d'art dramatique</v>
          </cell>
          <cell r="I70">
            <v>0</v>
          </cell>
          <cell r="L70">
            <v>0</v>
          </cell>
        </row>
        <row r="71">
          <cell r="A71" t="str">
            <v>INAO - Institut national de l'origine et de la qualité</v>
          </cell>
          <cell r="I71">
            <v>16556</v>
          </cell>
          <cell r="L71">
            <v>0</v>
          </cell>
        </row>
        <row r="72">
          <cell r="A72" t="str">
            <v>ENAC - Ecole nationale de l'aviation civile</v>
          </cell>
        </row>
        <row r="73">
          <cell r="A73" t="str">
            <v>ADEME - Agence de l'environnement et de la maîtrise de l'énergie</v>
          </cell>
          <cell r="I73">
            <v>583828</v>
          </cell>
        </row>
        <row r="74">
          <cell r="A74" t="str">
            <v>Musée Guimet</v>
          </cell>
        </row>
        <row r="75">
          <cell r="A75" t="str">
            <v>Etablissement public du château de Fontainebleau</v>
          </cell>
        </row>
        <row r="76">
          <cell r="A76" t="str">
            <v>Ecole Polytechnique</v>
          </cell>
        </row>
        <row r="77">
          <cell r="A77" t="str">
            <v>Ecoles d'Art en région</v>
          </cell>
          <cell r="I77">
            <v>0</v>
          </cell>
          <cell r="L77">
            <v>0</v>
          </cell>
        </row>
        <row r="78">
          <cell r="A78" t="str">
            <v>Ecole navale</v>
          </cell>
        </row>
        <row r="79">
          <cell r="A79" t="str">
            <v>Musée du Louvre</v>
          </cell>
        </row>
        <row r="80">
          <cell r="A80" t="str">
            <v>France Compétences</v>
          </cell>
        </row>
        <row r="81">
          <cell r="A81" t="str">
            <v>INRIA - Institut national de recherche en informatique et en automatique</v>
          </cell>
          <cell r="I81">
            <v>172643</v>
          </cell>
        </row>
        <row r="82">
          <cell r="A82" t="str">
            <v>OFII - Office française de l'immigration et de l'intégration</v>
          </cell>
        </row>
        <row r="83">
          <cell r="A83" t="str">
            <v>ANS - Agence natioanle du sport</v>
          </cell>
          <cell r="I83">
            <v>0</v>
          </cell>
        </row>
        <row r="84">
          <cell r="A84" t="str">
            <v>Théâtre national de Chaillot</v>
          </cell>
          <cell r="I84">
            <v>0</v>
          </cell>
          <cell r="L84">
            <v>0</v>
          </cell>
        </row>
        <row r="85">
          <cell r="A85" t="str">
            <v>ONF - Office national des forêts</v>
          </cell>
        </row>
        <row r="86">
          <cell r="A86" t="str">
            <v>CAPA - Cité de l'architecture et du Patrimoine</v>
          </cell>
        </row>
        <row r="87">
          <cell r="A87" t="str">
            <v>INSERM - Institut national de la santé et de la recherche médicale</v>
          </cell>
        </row>
        <row r="88">
          <cell r="A88" t="str">
            <v>Opéra national de Paris</v>
          </cell>
          <cell r="I88">
            <v>94196</v>
          </cell>
        </row>
        <row r="89">
          <cell r="A89" t="str">
            <v>ANACT - Agence nationale pour l'amélioration des conditions de travail</v>
          </cell>
          <cell r="I89">
            <v>9950</v>
          </cell>
          <cell r="L89">
            <v>0</v>
          </cell>
        </row>
        <row r="90">
          <cell r="A90" t="str">
            <v>Institut Polytechnique de Paris</v>
          </cell>
        </row>
        <row r="91">
          <cell r="A91" t="str">
            <v>Ecole nationale de la Magistrature</v>
          </cell>
          <cell r="I91">
            <v>32285</v>
          </cell>
        </row>
        <row r="92">
          <cell r="A92" t="str">
            <v>INTEFP - Institut national du travail, de l'emploi et de la formation professionnelle</v>
          </cell>
          <cell r="I92">
            <v>13909</v>
          </cell>
          <cell r="L92">
            <v>0</v>
          </cell>
        </row>
        <row r="93">
          <cell r="A93" t="str">
            <v>EPPGHV - Etablissement public du par cet de la Grande Halle de la Villette</v>
          </cell>
          <cell r="I93">
            <v>20187</v>
          </cell>
        </row>
        <row r="94">
          <cell r="A94" t="str">
            <v>EPAURIF - Etablissement public d'aménagement universitaire de la région IDF</v>
          </cell>
          <cell r="I94">
            <v>7423</v>
          </cell>
        </row>
        <row r="95">
          <cell r="A95" t="str">
            <v>GIP-BIO Agence française pour le développement et la promotion de la culture biologique</v>
          </cell>
          <cell r="I95">
            <v>2057</v>
          </cell>
        </row>
        <row r="96">
          <cell r="A96" t="str">
            <v>Business France</v>
          </cell>
        </row>
        <row r="97">
          <cell r="A97" t="str">
            <v>ENTPE - Ecole nationale des travaux publics de l'Etat</v>
          </cell>
          <cell r="I97">
            <v>19700</v>
          </cell>
        </row>
        <row r="98">
          <cell r="A98" t="str">
            <v>ENA - Ecole nationale d'administration</v>
          </cell>
          <cell r="I98">
            <v>30281</v>
          </cell>
        </row>
        <row r="99">
          <cell r="A99" t="str">
            <v>OPPIC - Opérateur du patrimoine et des projets immobiliers de la culture</v>
          </cell>
          <cell r="L99">
            <v>0</v>
          </cell>
        </row>
        <row r="100">
          <cell r="A100" t="str">
            <v>GENES - Groupement des écoles nationales d'économie et statistiques</v>
          </cell>
          <cell r="I100">
            <v>9817</v>
          </cell>
        </row>
        <row r="101">
          <cell r="A101" t="str">
            <v>CNAPS - Conseil national des activités privées de sécurité</v>
          </cell>
          <cell r="I101">
            <v>17303</v>
          </cell>
          <cell r="L101">
            <v>0</v>
          </cell>
        </row>
        <row r="103">
          <cell r="A103" t="str">
            <v>IHEDN - Institut des hautes études de défense nationale</v>
          </cell>
          <cell r="I103">
            <v>7517</v>
          </cell>
          <cell r="L103">
            <v>0</v>
          </cell>
        </row>
        <row r="104">
          <cell r="A104" t="str">
            <v>ENIM - Etablissement national des invalides de la marine</v>
          </cell>
          <cell r="I104">
            <v>10674</v>
          </cell>
        </row>
        <row r="105">
          <cell r="A105" t="str">
            <v>ENSM - Ecole nationale supérieure de la marine</v>
          </cell>
          <cell r="B105">
            <v>18000</v>
          </cell>
          <cell r="I105">
            <v>18000</v>
          </cell>
        </row>
        <row r="106">
          <cell r="A106" t="str">
            <v>Opéra comique</v>
          </cell>
          <cell r="B106">
            <v>12600</v>
          </cell>
          <cell r="I106">
            <v>11779</v>
          </cell>
        </row>
        <row r="107">
          <cell r="A107" t="str">
            <v>ONAC - VG Office national des anciens combattants et victimes de guerre</v>
          </cell>
          <cell r="I107">
            <v>56935</v>
          </cell>
        </row>
        <row r="108">
          <cell r="A108" t="str">
            <v>Groupe Mines Télécom</v>
          </cell>
          <cell r="I108">
            <v>184692</v>
          </cell>
        </row>
        <row r="109">
          <cell r="A109" t="str">
            <v>CNED - Centre national d'études à distance</v>
          </cell>
          <cell r="B109">
            <v>52800</v>
          </cell>
          <cell r="I109">
            <v>28755</v>
          </cell>
        </row>
        <row r="110">
          <cell r="A110" t="str">
            <v>Théatre national de l'Odéon</v>
          </cell>
        </row>
        <row r="111">
          <cell r="A111" t="str">
            <v>MNS - Musée national du Sport</v>
          </cell>
          <cell r="I111">
            <v>2756</v>
          </cell>
          <cell r="L111">
            <v>0</v>
          </cell>
        </row>
        <row r="112">
          <cell r="A112" t="str">
            <v>CNSMD Lyon - Conservatoire national supérieur de musique et de danse de Lyon</v>
          </cell>
          <cell r="B112">
            <v>11490</v>
          </cell>
        </row>
        <row r="113">
          <cell r="A113" t="str">
            <v>INPS - Institut national de police scientifique</v>
          </cell>
          <cell r="B113">
            <v>0</v>
          </cell>
          <cell r="I113">
            <v>8246</v>
          </cell>
        </row>
        <row r="114">
          <cell r="A114" t="str">
            <v>ANCT - Agence nationale de la cohésion des territoires</v>
          </cell>
        </row>
        <row r="115">
          <cell r="A115" t="str">
            <v>Ecole nationale des sports</v>
          </cell>
          <cell r="B115">
            <v>12926</v>
          </cell>
          <cell r="I115">
            <v>11639</v>
          </cell>
        </row>
        <row r="116">
          <cell r="A116" t="str">
            <v>EPSF - Etablissement public de sécurité ferroviaire</v>
          </cell>
          <cell r="B116">
            <v>10351</v>
          </cell>
          <cell r="I116">
            <v>0</v>
          </cell>
        </row>
        <row r="117">
          <cell r="A117" t="str">
            <v>ENAP - Ecole nationale de l'administration pénitentiaire</v>
          </cell>
          <cell r="B117">
            <v>17027</v>
          </cell>
          <cell r="I117">
            <v>33372</v>
          </cell>
          <cell r="L117">
            <v>0</v>
          </cell>
        </row>
        <row r="118">
          <cell r="A118" t="str">
            <v>ISAE - Institut supérieur de l'aéronautique et de l'espace</v>
          </cell>
          <cell r="B118">
            <v>33872</v>
          </cell>
        </row>
        <row r="119">
          <cell r="A119" t="str">
            <v>EPIDE - Etablissement public d'insertion de la défense</v>
          </cell>
          <cell r="I119">
            <v>78641</v>
          </cell>
        </row>
        <row r="120">
          <cell r="A120" t="str">
            <v>Musée de l'air et de l'espace</v>
          </cell>
          <cell r="B120">
            <v>5847</v>
          </cell>
          <cell r="I120">
            <v>4822</v>
          </cell>
          <cell r="L120">
            <v>0</v>
          </cell>
        </row>
        <row r="121">
          <cell r="A121" t="str">
            <v>CNPF - Centre national de la propriété forestière</v>
          </cell>
        </row>
        <row r="122">
          <cell r="A122" t="str">
            <v>CIEP - Centre international d'études pédagogiques</v>
          </cell>
          <cell r="B122">
            <v>15148</v>
          </cell>
          <cell r="I122">
            <v>5981</v>
          </cell>
        </row>
        <row r="123">
          <cell r="A123" t="str">
            <v>SHOM - Service hydrographique et océanographique de la marine</v>
          </cell>
          <cell r="I123">
            <v>41639</v>
          </cell>
        </row>
        <row r="124">
          <cell r="A124" t="str">
            <v>Ecoles et formations d'ingénieurs</v>
          </cell>
        </row>
        <row r="125">
          <cell r="A125" t="str">
            <v>Pôle Emploi</v>
          </cell>
        </row>
        <row r="126">
          <cell r="A126" t="str">
            <v>Mission de recherche "Droit et Justice"</v>
          </cell>
        </row>
        <row r="127">
          <cell r="A127" t="str">
            <v>Institut français</v>
          </cell>
          <cell r="B127">
            <v>12413</v>
          </cell>
          <cell r="I127">
            <v>30146</v>
          </cell>
          <cell r="L127">
            <v>0</v>
          </cell>
        </row>
        <row r="128">
          <cell r="A128" t="str">
            <v>CNM - Centre national de la musique</v>
          </cell>
        </row>
        <row r="129">
          <cell r="A129" t="str">
            <v>CNAP - Centre national des arts plastiques</v>
          </cell>
        </row>
        <row r="130">
          <cell r="A130" t="str">
            <v>OFPRA - Office français de protection des réfugiés et apatrides</v>
          </cell>
          <cell r="B130">
            <v>49391</v>
          </cell>
          <cell r="I130">
            <v>69685</v>
          </cell>
        </row>
        <row r="131">
          <cell r="A131" t="str">
            <v>INPI - Institut national de la propriété industrielle</v>
          </cell>
        </row>
        <row r="132">
          <cell r="A132" t="str">
            <v>Musée Picasso</v>
          </cell>
        </row>
        <row r="133">
          <cell r="A133" t="str">
            <v>CEREMA - Centre d'études et d'expertise sur les risques, l'environnement, la mobilité et l'aménagement</v>
          </cell>
          <cell r="B133">
            <v>198150</v>
          </cell>
          <cell r="I133">
            <v>199641</v>
          </cell>
        </row>
        <row r="134">
          <cell r="A134" t="str">
            <v>Ecole de l'air</v>
          </cell>
          <cell r="B134">
            <v>0</v>
          </cell>
          <cell r="I134">
            <v>0</v>
          </cell>
        </row>
        <row r="135">
          <cell r="A135" t="str">
            <v>ANCOLS - Agence nationale de contrôle du logement social</v>
          </cell>
          <cell r="B135">
            <v>15567</v>
          </cell>
          <cell r="I135">
            <v>0</v>
          </cell>
          <cell r="L135">
            <v>0</v>
          </cell>
        </row>
        <row r="136">
          <cell r="A136" t="str">
            <v>ANFR - Agence nationale des fréquences</v>
          </cell>
          <cell r="B136">
            <v>24600</v>
          </cell>
          <cell r="I136">
            <v>39453</v>
          </cell>
          <cell r="L136">
            <v>0</v>
          </cell>
        </row>
        <row r="137">
          <cell r="A137" t="str">
            <v>OFB - Office française de la biodiversité</v>
          </cell>
        </row>
        <row r="138">
          <cell r="A138" t="str">
            <v>ENSPOLICE- Eécole nationale supérieure de la Police</v>
          </cell>
          <cell r="I138">
            <v>24052</v>
          </cell>
        </row>
        <row r="139">
          <cell r="A139" t="str">
            <v>LADOM L'agence de l'Outre-mer pour la mobilité</v>
          </cell>
          <cell r="B139">
            <v>8733</v>
          </cell>
          <cell r="I139">
            <v>7074</v>
          </cell>
        </row>
        <row r="140">
          <cell r="A140" t="str">
            <v>Cinémathèque française</v>
          </cell>
        </row>
        <row r="141">
          <cell r="A141" t="str">
            <v>ECPAD - Etablissement de communication et de production audiovisuelle de la défense</v>
          </cell>
          <cell r="B141">
            <v>16100</v>
          </cell>
          <cell r="I141">
            <v>18566</v>
          </cell>
          <cell r="L141">
            <v>0</v>
          </cell>
        </row>
        <row r="142">
          <cell r="A142" t="str">
            <v>Musée des arts décoratifs</v>
          </cell>
        </row>
        <row r="143">
          <cell r="A143" t="str">
            <v>INSEP - Institut national du sport, de l'expertise et de la performance</v>
          </cell>
          <cell r="L143">
            <v>0</v>
          </cell>
        </row>
        <row r="144">
          <cell r="A144" t="str">
            <v>ODEADOM - Office de développement de l'économie agricole de l'Outre-mer</v>
          </cell>
          <cell r="B144">
            <v>3233</v>
          </cell>
          <cell r="I144">
            <v>4999</v>
          </cell>
        </row>
        <row r="145">
          <cell r="A145" t="str">
            <v>CNL - Centre national du livre</v>
          </cell>
          <cell r="I145">
            <v>23665</v>
          </cell>
          <cell r="L145">
            <v>0</v>
          </cell>
        </row>
        <row r="146">
          <cell r="A146" t="str">
            <v>SCSNE - Société du canal Seine-Nord Europe</v>
          </cell>
          <cell r="B146">
            <v>4680</v>
          </cell>
          <cell r="I146">
            <v>0</v>
          </cell>
          <cell r="L146">
            <v>0</v>
          </cell>
        </row>
        <row r="147">
          <cell r="A147" t="str">
            <v>CNRS - Centre national de la recherche scientifique</v>
          </cell>
          <cell r="I147">
            <v>2629939</v>
          </cell>
        </row>
        <row r="148">
          <cell r="A148" t="str">
            <v>Météo-France</v>
          </cell>
          <cell r="B148">
            <v>248593</v>
          </cell>
        </row>
        <row r="149">
          <cell r="A149" t="str">
            <v>Ensemble intercontemporain</v>
          </cell>
        </row>
        <row r="150">
          <cell r="A150" t="str">
            <v>TNS - Théâtre national de strasbourg</v>
          </cell>
        </row>
        <row r="151">
          <cell r="A151" t="str">
            <v>Centre national de la danse</v>
          </cell>
        </row>
        <row r="152">
          <cell r="A152" t="str">
            <v>IRSN - Institut de radioprotection et de sûreté nucléaire</v>
          </cell>
          <cell r="B152">
            <v>151599</v>
          </cell>
          <cell r="I152">
            <v>172490</v>
          </cell>
        </row>
        <row r="153">
          <cell r="A153" t="str">
            <v>ANSèS - Agence nationale de sécurité sanitaire, de l'alimentation, de l'environnement et du travail</v>
          </cell>
          <cell r="B153">
            <v>97599</v>
          </cell>
          <cell r="I153">
            <v>97994</v>
          </cell>
        </row>
        <row r="154">
          <cell r="A154" t="str">
            <v>ENSBA - Ecole nationale supérieure des beaux-arts</v>
          </cell>
          <cell r="B154">
            <v>5834</v>
          </cell>
          <cell r="I154">
            <v>7953</v>
          </cell>
        </row>
        <row r="155">
          <cell r="A155" t="str">
            <v>CELRL - Conservatoire de l'espace littoral et des rivages lacustres</v>
          </cell>
          <cell r="I155">
            <v>0</v>
          </cell>
        </row>
        <row r="156">
          <cell r="A156" t="str">
            <v>AFPA - Agence nationale pour la formation professionnelle des adultes</v>
          </cell>
        </row>
        <row r="157">
          <cell r="A157" t="str">
            <v>EPMQB - Etablissement public du musée du quai Branly</v>
          </cell>
          <cell r="B157">
            <v>17014</v>
          </cell>
        </row>
        <row r="158">
          <cell r="A158" t="str">
            <v>VNF - Voies navigables de France</v>
          </cell>
        </row>
        <row r="159">
          <cell r="A159" t="str">
            <v>ANSC - Agence du numérique de la Sécurité civile</v>
          </cell>
          <cell r="B159">
            <v>995</v>
          </cell>
          <cell r="I159">
            <v>3126</v>
          </cell>
          <cell r="L159">
            <v>0</v>
          </cell>
        </row>
        <row r="160">
          <cell r="A160" t="str">
            <v>ANR - Agence nationale de la recherche</v>
          </cell>
        </row>
        <row r="161">
          <cell r="A161" t="str">
            <v>INRAP - Institut national de recherches archéologiques préventives</v>
          </cell>
          <cell r="I161">
            <v>79752</v>
          </cell>
        </row>
        <row r="162">
          <cell r="A162" t="str">
            <v>Réseau des œuvres universitaires scolaires (CROUS)</v>
          </cell>
          <cell r="B162">
            <v>489591</v>
          </cell>
          <cell r="I162">
            <v>294197</v>
          </cell>
        </row>
        <row r="163">
          <cell r="A163" t="str">
            <v>Académie des technologies</v>
          </cell>
          <cell r="B163">
            <v>588</v>
          </cell>
          <cell r="I163">
            <v>1550</v>
          </cell>
          <cell r="L163">
            <v>0</v>
          </cell>
        </row>
        <row r="164">
          <cell r="A164" t="str">
            <v>Etablissement public cité de la céramique - sèvres et limoges</v>
          </cell>
        </row>
        <row r="165">
          <cell r="A165" t="str">
            <v>Parcs nationaux</v>
          </cell>
          <cell r="I165">
            <v>0</v>
          </cell>
        </row>
        <row r="166">
          <cell r="A166" t="str">
            <v>CITEPA - Centre interprofessionnel technique d'étude de la pollution atmosphérique</v>
          </cell>
        </row>
        <row r="167">
          <cell r="A167" t="str">
            <v>ENSAD - Ecole nationale supérieure des arts décoratifs</v>
          </cell>
        </row>
        <row r="168">
          <cell r="A168" t="str">
            <v>INHES-J - Institut national des hautes études de la sécurité et de la Justice</v>
          </cell>
          <cell r="B168">
            <v>5300</v>
          </cell>
          <cell r="I168">
            <v>6122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FE47-B053-47F1-BDDA-716828DF7991}">
  <dimension ref="A1:O169"/>
  <sheetViews>
    <sheetView topLeftCell="A152" workbookViewId="0">
      <selection activeCell="D174" sqref="D174"/>
    </sheetView>
  </sheetViews>
  <sheetFormatPr baseColWidth="10" defaultRowHeight="15" x14ac:dyDescent="0.25"/>
  <cols>
    <col min="1" max="1" width="62.42578125" customWidth="1"/>
    <col min="5" max="5" width="13.5703125" customWidth="1"/>
    <col min="7" max="7" width="11.42578125" style="9"/>
    <col min="14" max="14" width="11.42578125" style="9"/>
  </cols>
  <sheetData>
    <row r="1" spans="1:15" x14ac:dyDescent="0.25">
      <c r="B1" s="1" t="s">
        <v>0</v>
      </c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/>
      <c r="O1" s="2"/>
    </row>
    <row r="2" spans="1:15" ht="90" x14ac:dyDescent="0.25">
      <c r="A2" s="2"/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3" t="s">
        <v>8</v>
      </c>
      <c r="I2" s="6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3" t="s">
        <v>15</v>
      </c>
    </row>
    <row r="3" spans="1:15" x14ac:dyDescent="0.25">
      <c r="A3" s="2" t="s">
        <v>16</v>
      </c>
      <c r="B3" s="7">
        <v>1540100</v>
      </c>
      <c r="C3" s="7">
        <v>5000</v>
      </c>
      <c r="D3" s="7">
        <v>4169500</v>
      </c>
      <c r="E3" s="2">
        <v>0</v>
      </c>
      <c r="F3" s="7">
        <v>1106100</v>
      </c>
      <c r="G3" s="8">
        <v>5709600</v>
      </c>
      <c r="H3" s="7">
        <v>2111000</v>
      </c>
      <c r="I3" s="7">
        <v>2111000</v>
      </c>
      <c r="J3" s="2">
        <v>0</v>
      </c>
      <c r="K3" s="2">
        <v>0</v>
      </c>
      <c r="L3" s="7">
        <v>202800</v>
      </c>
      <c r="M3" s="7">
        <v>3203900</v>
      </c>
      <c r="N3" s="8">
        <v>5517700</v>
      </c>
      <c r="O3" s="8">
        <f>N3-G3</f>
        <v>-191900</v>
      </c>
    </row>
    <row r="4" spans="1:15" x14ac:dyDescent="0.25">
      <c r="A4" s="2" t="s">
        <v>17</v>
      </c>
      <c r="B4" s="7">
        <v>7092</v>
      </c>
      <c r="C4" s="7">
        <v>2204</v>
      </c>
      <c r="D4" s="7">
        <v>2829</v>
      </c>
      <c r="E4" s="7">
        <v>0</v>
      </c>
      <c r="F4" s="7">
        <v>750</v>
      </c>
      <c r="G4" s="8">
        <v>9921</v>
      </c>
      <c r="H4" s="7">
        <v>7877</v>
      </c>
      <c r="I4" s="7">
        <f>H4</f>
        <v>7877</v>
      </c>
      <c r="J4" s="2">
        <v>0</v>
      </c>
      <c r="K4" s="2">
        <v>0</v>
      </c>
      <c r="L4" s="2">
        <v>139</v>
      </c>
      <c r="M4" s="7">
        <v>1362</v>
      </c>
      <c r="N4" s="8">
        <v>9378</v>
      </c>
      <c r="O4" s="8">
        <f>N4-G4</f>
        <v>-543</v>
      </c>
    </row>
    <row r="5" spans="1:15" x14ac:dyDescent="0.25">
      <c r="A5" s="2" t="s">
        <v>18</v>
      </c>
      <c r="B5" s="7">
        <v>74539</v>
      </c>
      <c r="C5" s="7">
        <v>18297</v>
      </c>
      <c r="D5" s="7">
        <v>53131</v>
      </c>
      <c r="E5" s="7">
        <v>144783</v>
      </c>
      <c r="F5" s="7">
        <v>8000</v>
      </c>
      <c r="G5" s="8">
        <f>B5+D5+E5</f>
        <v>272453</v>
      </c>
      <c r="H5" s="7">
        <v>231421</v>
      </c>
      <c r="I5" s="7">
        <v>99595</v>
      </c>
      <c r="J5" s="7">
        <v>131826</v>
      </c>
      <c r="K5" s="7">
        <v>0</v>
      </c>
      <c r="L5" s="7">
        <v>7500</v>
      </c>
      <c r="M5" s="7">
        <v>20031</v>
      </c>
      <c r="N5" s="8">
        <f>H5+K5+L5+M5</f>
        <v>258952</v>
      </c>
      <c r="O5" s="8">
        <f>N5-G5</f>
        <v>-13501</v>
      </c>
    </row>
    <row r="6" spans="1:15" x14ac:dyDescent="0.25">
      <c r="A6" s="2" t="s">
        <v>19</v>
      </c>
      <c r="B6" s="7">
        <v>13730</v>
      </c>
      <c r="C6" s="2">
        <v>584</v>
      </c>
      <c r="D6" s="7">
        <v>28730</v>
      </c>
      <c r="E6" s="2">
        <v>0</v>
      </c>
      <c r="F6" s="7">
        <v>3400</v>
      </c>
      <c r="G6" s="8">
        <f t="shared" ref="G6:G69" si="0">B6+D6+E6</f>
        <v>42460</v>
      </c>
      <c r="H6" s="7">
        <f>I6+J6</f>
        <v>7765</v>
      </c>
      <c r="I6" s="7">
        <v>7765</v>
      </c>
      <c r="J6" s="2">
        <v>0</v>
      </c>
      <c r="K6" s="2">
        <v>0</v>
      </c>
      <c r="L6" s="2">
        <v>0</v>
      </c>
      <c r="M6" s="7">
        <v>38190</v>
      </c>
      <c r="N6" s="8">
        <f t="shared" ref="N6:N69" si="1">H6+K6+L6+M6</f>
        <v>45955</v>
      </c>
      <c r="O6" s="8">
        <f t="shared" ref="O6:O69" si="2">N6-G6</f>
        <v>3495</v>
      </c>
    </row>
    <row r="7" spans="1:15" x14ac:dyDescent="0.25">
      <c r="A7" s="2" t="s">
        <v>20</v>
      </c>
      <c r="B7" s="7">
        <v>21923</v>
      </c>
      <c r="C7" s="2">
        <v>0</v>
      </c>
      <c r="D7" s="7">
        <v>57111</v>
      </c>
      <c r="E7" s="2">
        <v>0</v>
      </c>
      <c r="F7" s="7">
        <v>15329</v>
      </c>
      <c r="G7" s="8">
        <f t="shared" si="0"/>
        <v>79034</v>
      </c>
      <c r="H7" s="7">
        <f t="shared" ref="H7:H70" si="3">I7+J7</f>
        <v>902</v>
      </c>
      <c r="I7" s="2">
        <v>902</v>
      </c>
      <c r="J7" s="2">
        <v>0</v>
      </c>
      <c r="K7" s="2">
        <v>0</v>
      </c>
      <c r="L7" s="2">
        <v>0</v>
      </c>
      <c r="M7" s="7">
        <v>81427</v>
      </c>
      <c r="N7" s="8">
        <f t="shared" si="1"/>
        <v>82329</v>
      </c>
      <c r="O7" s="8">
        <f t="shared" si="2"/>
        <v>3295</v>
      </c>
    </row>
    <row r="8" spans="1:15" x14ac:dyDescent="0.25">
      <c r="A8" s="2" t="s">
        <v>21</v>
      </c>
      <c r="B8" s="7">
        <v>43510</v>
      </c>
      <c r="C8" s="2">
        <v>0</v>
      </c>
      <c r="D8" s="7">
        <v>28940</v>
      </c>
      <c r="E8" s="2">
        <v>0</v>
      </c>
      <c r="F8" s="7">
        <v>6560</v>
      </c>
      <c r="G8" s="8">
        <f t="shared" si="0"/>
        <v>72450</v>
      </c>
      <c r="H8" s="7">
        <f t="shared" si="3"/>
        <v>17170</v>
      </c>
      <c r="I8" s="7">
        <v>17170</v>
      </c>
      <c r="J8" s="2">
        <v>0</v>
      </c>
      <c r="K8" s="2">
        <v>0</v>
      </c>
      <c r="L8" s="2">
        <v>0</v>
      </c>
      <c r="M8" s="7">
        <v>55770</v>
      </c>
      <c r="N8" s="8">
        <f t="shared" si="1"/>
        <v>72940</v>
      </c>
      <c r="O8" s="8">
        <f t="shared" si="2"/>
        <v>490</v>
      </c>
    </row>
    <row r="9" spans="1:15" x14ac:dyDescent="0.25">
      <c r="A9" s="2" t="s">
        <v>22</v>
      </c>
      <c r="B9" s="7">
        <v>48902</v>
      </c>
      <c r="C9" s="7">
        <v>1056</v>
      </c>
      <c r="D9" s="7">
        <v>345852</v>
      </c>
      <c r="E9" s="7">
        <v>549617</v>
      </c>
      <c r="F9" s="7">
        <v>30691</v>
      </c>
      <c r="G9" s="8">
        <f t="shared" si="0"/>
        <v>944371</v>
      </c>
      <c r="H9" s="7">
        <f t="shared" si="3"/>
        <v>0</v>
      </c>
      <c r="I9" s="2">
        <v>0</v>
      </c>
      <c r="J9" s="2">
        <v>0</v>
      </c>
      <c r="K9" s="7">
        <v>587000</v>
      </c>
      <c r="L9" s="2">
        <v>0</v>
      </c>
      <c r="M9" s="7">
        <v>54053</v>
      </c>
      <c r="N9" s="8">
        <f t="shared" si="1"/>
        <v>641053</v>
      </c>
      <c r="O9" s="8">
        <f t="shared" si="2"/>
        <v>-303318</v>
      </c>
    </row>
    <row r="10" spans="1:15" x14ac:dyDescent="0.25">
      <c r="A10" s="2" t="s">
        <v>23</v>
      </c>
      <c r="B10" s="7">
        <v>63324</v>
      </c>
      <c r="C10" s="2">
        <v>0</v>
      </c>
      <c r="D10" s="7">
        <v>73148</v>
      </c>
      <c r="E10" s="2">
        <v>0</v>
      </c>
      <c r="F10" s="7">
        <v>25000</v>
      </c>
      <c r="G10" s="8">
        <f t="shared" si="0"/>
        <v>136472</v>
      </c>
      <c r="H10" s="7">
        <f t="shared" si="3"/>
        <v>68804</v>
      </c>
      <c r="I10" s="7">
        <v>68804</v>
      </c>
      <c r="J10" s="2">
        <v>0</v>
      </c>
      <c r="K10" s="2">
        <v>0</v>
      </c>
      <c r="L10" s="2">
        <v>0</v>
      </c>
      <c r="M10" s="7">
        <v>65259</v>
      </c>
      <c r="N10" s="8">
        <f t="shared" si="1"/>
        <v>134063</v>
      </c>
      <c r="O10" s="8">
        <f t="shared" si="2"/>
        <v>-2409</v>
      </c>
    </row>
    <row r="11" spans="1:15" x14ac:dyDescent="0.25">
      <c r="A11" s="2" t="s">
        <v>24</v>
      </c>
      <c r="B11" s="7">
        <v>1549</v>
      </c>
      <c r="C11" s="2">
        <v>27</v>
      </c>
      <c r="D11" s="2">
        <v>969</v>
      </c>
      <c r="E11" s="2">
        <v>0</v>
      </c>
      <c r="F11" s="2"/>
      <c r="G11" s="8">
        <f t="shared" si="0"/>
        <v>2518</v>
      </c>
      <c r="H11" s="7">
        <f t="shared" si="3"/>
        <v>2184</v>
      </c>
      <c r="I11" s="7">
        <v>2184</v>
      </c>
      <c r="J11" s="2">
        <v>0</v>
      </c>
      <c r="K11" s="2">
        <v>0</v>
      </c>
      <c r="L11" s="2">
        <v>0</v>
      </c>
      <c r="M11" s="2">
        <v>100</v>
      </c>
      <c r="N11" s="8">
        <f t="shared" si="1"/>
        <v>2284</v>
      </c>
      <c r="O11" s="8">
        <f t="shared" si="2"/>
        <v>-234</v>
      </c>
    </row>
    <row r="12" spans="1:15" x14ac:dyDescent="0.25">
      <c r="A12" s="2" t="s">
        <v>25</v>
      </c>
      <c r="B12" s="7">
        <v>4900</v>
      </c>
      <c r="C12" s="2">
        <v>0</v>
      </c>
      <c r="D12" s="7">
        <v>6467</v>
      </c>
      <c r="E12" s="2">
        <v>0</v>
      </c>
      <c r="F12" s="2">
        <v>250</v>
      </c>
      <c r="G12" s="8">
        <f t="shared" si="0"/>
        <v>11367</v>
      </c>
      <c r="H12" s="7">
        <f t="shared" si="3"/>
        <v>9339</v>
      </c>
      <c r="I12" s="7">
        <v>9339</v>
      </c>
      <c r="J12" s="2">
        <v>0</v>
      </c>
      <c r="K12" s="2">
        <v>0</v>
      </c>
      <c r="L12" s="2">
        <v>346</v>
      </c>
      <c r="M12" s="7">
        <v>1701</v>
      </c>
      <c r="N12" s="8">
        <f t="shared" si="1"/>
        <v>11386</v>
      </c>
      <c r="O12" s="8">
        <f t="shared" si="2"/>
        <v>19</v>
      </c>
    </row>
    <row r="13" spans="1:15" x14ac:dyDescent="0.25">
      <c r="A13" s="2" t="s">
        <v>26</v>
      </c>
      <c r="B13" s="7">
        <v>4134</v>
      </c>
      <c r="C13" s="2">
        <v>425</v>
      </c>
      <c r="D13" s="7">
        <v>113933</v>
      </c>
      <c r="E13" s="2">
        <v>0</v>
      </c>
      <c r="F13" s="7">
        <v>8050</v>
      </c>
      <c r="G13" s="8">
        <f t="shared" si="0"/>
        <v>118067</v>
      </c>
      <c r="H13" s="7">
        <f t="shared" si="3"/>
        <v>102200</v>
      </c>
      <c r="I13" s="7">
        <v>102200</v>
      </c>
      <c r="J13" s="2">
        <v>0</v>
      </c>
      <c r="K13" s="2">
        <v>0</v>
      </c>
      <c r="L13" s="2">
        <v>0</v>
      </c>
      <c r="M13" s="7">
        <v>19580</v>
      </c>
      <c r="N13" s="8">
        <f t="shared" si="1"/>
        <v>121780</v>
      </c>
      <c r="O13" s="8">
        <f t="shared" si="2"/>
        <v>3713</v>
      </c>
    </row>
    <row r="14" spans="1:15" x14ac:dyDescent="0.25">
      <c r="A14" s="2" t="s">
        <v>27</v>
      </c>
      <c r="B14" s="7">
        <v>14610</v>
      </c>
      <c r="C14" s="2">
        <v>150</v>
      </c>
      <c r="D14" s="7">
        <v>10810</v>
      </c>
      <c r="E14" s="2">
        <v>0</v>
      </c>
      <c r="F14" s="2">
        <v>900</v>
      </c>
      <c r="G14" s="8">
        <f t="shared" si="0"/>
        <v>25420</v>
      </c>
      <c r="H14" s="7">
        <f t="shared" si="3"/>
        <v>5591</v>
      </c>
      <c r="I14" s="2">
        <v>5561</v>
      </c>
      <c r="J14" s="2">
        <v>30</v>
      </c>
      <c r="K14" s="2">
        <v>0</v>
      </c>
      <c r="L14" s="2">
        <v>0</v>
      </c>
      <c r="M14" s="7">
        <v>19658</v>
      </c>
      <c r="N14" s="8">
        <f t="shared" si="1"/>
        <v>25249</v>
      </c>
      <c r="O14" s="8">
        <f t="shared" si="2"/>
        <v>-171</v>
      </c>
    </row>
    <row r="15" spans="1:15" x14ac:dyDescent="0.25">
      <c r="A15" s="2" t="s">
        <v>28</v>
      </c>
      <c r="B15" s="7">
        <v>5821</v>
      </c>
      <c r="C15" s="2">
        <v>140</v>
      </c>
      <c r="D15" s="7">
        <v>6558</v>
      </c>
      <c r="E15" s="2">
        <v>0</v>
      </c>
      <c r="F15" s="2">
        <v>800</v>
      </c>
      <c r="G15" s="8">
        <f t="shared" si="0"/>
        <v>12379</v>
      </c>
      <c r="H15" s="7">
        <f t="shared" si="3"/>
        <v>9087</v>
      </c>
      <c r="I15" s="7">
        <v>9087</v>
      </c>
      <c r="J15" s="2">
        <v>0</v>
      </c>
      <c r="K15" s="2">
        <v>0</v>
      </c>
      <c r="L15" s="2">
        <v>0</v>
      </c>
      <c r="M15" s="7">
        <v>2173</v>
      </c>
      <c r="N15" s="8">
        <f t="shared" si="1"/>
        <v>11260</v>
      </c>
      <c r="O15" s="8">
        <f t="shared" si="2"/>
        <v>-1119</v>
      </c>
    </row>
    <row r="16" spans="1:15" x14ac:dyDescent="0.25">
      <c r="A16" s="2" t="s">
        <v>29</v>
      </c>
      <c r="B16" s="7">
        <v>20414</v>
      </c>
      <c r="C16" s="2">
        <v>305</v>
      </c>
      <c r="D16" s="7">
        <v>10056</v>
      </c>
      <c r="E16" s="2">
        <v>0</v>
      </c>
      <c r="F16" s="7">
        <v>2500</v>
      </c>
      <c r="G16" s="8">
        <f t="shared" si="0"/>
        <v>30470</v>
      </c>
      <c r="H16" s="7">
        <f t="shared" si="3"/>
        <v>25552</v>
      </c>
      <c r="I16" s="7">
        <v>25552</v>
      </c>
      <c r="J16" s="2">
        <v>0</v>
      </c>
      <c r="K16" s="2">
        <v>0</v>
      </c>
      <c r="L16" s="2">
        <v>22</v>
      </c>
      <c r="M16" s="7">
        <v>5616</v>
      </c>
      <c r="N16" s="8">
        <f t="shared" si="1"/>
        <v>31190</v>
      </c>
      <c r="O16" s="8">
        <f t="shared" si="2"/>
        <v>720</v>
      </c>
    </row>
    <row r="17" spans="1:15" x14ac:dyDescent="0.25">
      <c r="A17" s="2" t="s">
        <v>30</v>
      </c>
      <c r="B17" s="7">
        <v>150600</v>
      </c>
      <c r="C17" s="2">
        <v>0</v>
      </c>
      <c r="D17" s="7">
        <v>142087</v>
      </c>
      <c r="E17" s="2">
        <v>0</v>
      </c>
      <c r="F17" s="7">
        <v>37770</v>
      </c>
      <c r="G17" s="8">
        <f t="shared" si="0"/>
        <v>292687</v>
      </c>
      <c r="H17" s="7">
        <f t="shared" si="3"/>
        <v>124154</v>
      </c>
      <c r="I17" s="7">
        <v>124154</v>
      </c>
      <c r="J17" s="2">
        <v>0</v>
      </c>
      <c r="K17" s="2">
        <v>0</v>
      </c>
      <c r="L17" s="7">
        <v>9014</v>
      </c>
      <c r="M17" s="7">
        <v>152943</v>
      </c>
      <c r="N17" s="8">
        <f t="shared" si="1"/>
        <v>286111</v>
      </c>
      <c r="O17" s="8">
        <f t="shared" si="2"/>
        <v>-6576</v>
      </c>
    </row>
    <row r="18" spans="1:15" x14ac:dyDescent="0.25">
      <c r="A18" s="2" t="s">
        <v>31</v>
      </c>
      <c r="B18" s="7">
        <v>134770</v>
      </c>
      <c r="C18" s="2">
        <v>549</v>
      </c>
      <c r="D18" s="7">
        <v>70327</v>
      </c>
      <c r="E18" s="7">
        <v>18434</v>
      </c>
      <c r="F18" s="7">
        <v>18434</v>
      </c>
      <c r="G18" s="8">
        <f t="shared" si="0"/>
        <v>223531</v>
      </c>
      <c r="H18" s="7">
        <f t="shared" si="3"/>
        <v>167901</v>
      </c>
      <c r="I18" s="7">
        <v>167901</v>
      </c>
      <c r="J18" s="2">
        <v>0</v>
      </c>
      <c r="K18" s="2">
        <v>0</v>
      </c>
      <c r="L18" s="7">
        <v>48458</v>
      </c>
      <c r="M18" s="7">
        <v>14439</v>
      </c>
      <c r="N18" s="8">
        <f t="shared" si="1"/>
        <v>230798</v>
      </c>
      <c r="O18" s="8">
        <f t="shared" si="2"/>
        <v>7267</v>
      </c>
    </row>
    <row r="19" spans="1:15" x14ac:dyDescent="0.25">
      <c r="A19" s="2" t="s">
        <v>32</v>
      </c>
      <c r="B19" s="7">
        <v>5581</v>
      </c>
      <c r="C19" s="2">
        <v>0</v>
      </c>
      <c r="D19" s="7">
        <v>18667</v>
      </c>
      <c r="E19" s="2">
        <v>0</v>
      </c>
      <c r="F19" s="7">
        <v>1800</v>
      </c>
      <c r="G19" s="8">
        <f t="shared" si="0"/>
        <v>24248</v>
      </c>
      <c r="H19" s="7">
        <f t="shared" si="3"/>
        <v>17668</v>
      </c>
      <c r="I19" s="7">
        <v>17668</v>
      </c>
      <c r="J19" s="2">
        <v>0</v>
      </c>
      <c r="K19" s="2">
        <v>0</v>
      </c>
      <c r="L19" s="2">
        <v>0</v>
      </c>
      <c r="M19" s="7">
        <v>5949</v>
      </c>
      <c r="N19" s="8">
        <f t="shared" si="1"/>
        <v>23617</v>
      </c>
      <c r="O19" s="8">
        <f t="shared" si="2"/>
        <v>-631</v>
      </c>
    </row>
    <row r="20" spans="1:15" x14ac:dyDescent="0.25">
      <c r="A20" s="2" t="s">
        <v>33</v>
      </c>
      <c r="B20" s="2">
        <v>852</v>
      </c>
      <c r="C20" s="2">
        <v>65</v>
      </c>
      <c r="D20" s="2">
        <v>1642</v>
      </c>
      <c r="E20" s="2">
        <v>0</v>
      </c>
      <c r="F20" s="2">
        <v>725</v>
      </c>
      <c r="G20" s="8">
        <f t="shared" si="0"/>
        <v>2494</v>
      </c>
      <c r="H20" s="7">
        <f t="shared" si="3"/>
        <v>1678</v>
      </c>
      <c r="I20" s="7">
        <v>1678</v>
      </c>
      <c r="J20" s="2">
        <v>0</v>
      </c>
      <c r="K20" s="2">
        <v>0</v>
      </c>
      <c r="L20" s="2">
        <v>0</v>
      </c>
      <c r="M20" s="2">
        <v>953</v>
      </c>
      <c r="N20" s="8">
        <f t="shared" si="1"/>
        <v>2631</v>
      </c>
      <c r="O20" s="8">
        <f t="shared" si="2"/>
        <v>137</v>
      </c>
    </row>
    <row r="21" spans="1:15" x14ac:dyDescent="0.25">
      <c r="A21" s="2" t="s">
        <v>34</v>
      </c>
      <c r="B21" s="7">
        <v>15988</v>
      </c>
      <c r="C21" s="7">
        <v>4117</v>
      </c>
      <c r="D21" s="7">
        <v>6874</v>
      </c>
      <c r="E21" s="2">
        <v>0</v>
      </c>
      <c r="F21" s="2">
        <v>500</v>
      </c>
      <c r="G21" s="8">
        <f t="shared" si="0"/>
        <v>22862</v>
      </c>
      <c r="H21" s="7">
        <f t="shared" si="3"/>
        <v>17453</v>
      </c>
      <c r="I21" s="7">
        <v>17453</v>
      </c>
      <c r="J21" s="2">
        <v>0</v>
      </c>
      <c r="K21" s="2">
        <v>0</v>
      </c>
      <c r="L21" s="2">
        <v>2916</v>
      </c>
      <c r="M21" s="7">
        <v>2896</v>
      </c>
      <c r="N21" s="8">
        <f t="shared" si="1"/>
        <v>23265</v>
      </c>
      <c r="O21" s="8">
        <f t="shared" si="2"/>
        <v>403</v>
      </c>
    </row>
    <row r="22" spans="1:15" x14ac:dyDescent="0.25">
      <c r="A22" s="2" t="s">
        <v>35</v>
      </c>
      <c r="B22" s="7">
        <v>55378</v>
      </c>
      <c r="C22" s="2">
        <v>312</v>
      </c>
      <c r="D22" s="7">
        <v>96629</v>
      </c>
      <c r="E22" s="2">
        <v>0</v>
      </c>
      <c r="F22" s="7">
        <v>22919</v>
      </c>
      <c r="G22" s="8">
        <f t="shared" si="0"/>
        <v>152007</v>
      </c>
      <c r="H22" s="7">
        <f>I22+J22</f>
        <v>21210</v>
      </c>
      <c r="I22" s="7">
        <v>21210</v>
      </c>
      <c r="J22" s="7">
        <v>0</v>
      </c>
      <c r="K22" s="2">
        <v>0</v>
      </c>
      <c r="L22" s="7">
        <v>2715</v>
      </c>
      <c r="M22" s="7">
        <v>131688</v>
      </c>
      <c r="N22" s="8">
        <f t="shared" si="1"/>
        <v>155613</v>
      </c>
      <c r="O22" s="8">
        <f t="shared" si="2"/>
        <v>3606</v>
      </c>
    </row>
    <row r="23" spans="1:15" x14ac:dyDescent="0.25">
      <c r="A23" s="2" t="s">
        <v>36</v>
      </c>
      <c r="B23" s="2">
        <v>264</v>
      </c>
      <c r="C23" s="2">
        <v>0</v>
      </c>
      <c r="D23" s="7">
        <v>1998</v>
      </c>
      <c r="E23" s="2">
        <v>0</v>
      </c>
      <c r="F23" s="2">
        <v>374</v>
      </c>
      <c r="G23" s="8">
        <f t="shared" si="0"/>
        <v>2262</v>
      </c>
      <c r="H23" s="7">
        <f t="shared" si="3"/>
        <v>1259</v>
      </c>
      <c r="I23" s="7">
        <v>1259</v>
      </c>
      <c r="J23" s="2">
        <v>0</v>
      </c>
      <c r="K23" s="2">
        <v>0</v>
      </c>
      <c r="L23" s="2">
        <v>0</v>
      </c>
      <c r="M23" s="2">
        <v>741</v>
      </c>
      <c r="N23" s="8">
        <f t="shared" si="1"/>
        <v>2000</v>
      </c>
      <c r="O23" s="8">
        <f t="shared" si="2"/>
        <v>-262</v>
      </c>
    </row>
    <row r="24" spans="1:15" x14ac:dyDescent="0.25">
      <c r="A24" s="2" t="s">
        <v>37</v>
      </c>
      <c r="B24" s="7">
        <v>154117</v>
      </c>
      <c r="C24" s="2">
        <v>387</v>
      </c>
      <c r="D24" s="7">
        <v>86375</v>
      </c>
      <c r="E24" s="2">
        <v>0</v>
      </c>
      <c r="F24" s="7">
        <v>25310</v>
      </c>
      <c r="G24" s="8">
        <f t="shared" si="0"/>
        <v>240492</v>
      </c>
      <c r="H24" s="7">
        <f t="shared" si="3"/>
        <v>104665</v>
      </c>
      <c r="I24" s="7">
        <v>104665</v>
      </c>
      <c r="J24" s="2">
        <v>0</v>
      </c>
      <c r="K24" s="2">
        <v>0</v>
      </c>
      <c r="L24" s="2">
        <v>1050</v>
      </c>
      <c r="M24" s="7">
        <v>145320</v>
      </c>
      <c r="N24" s="8">
        <f t="shared" si="1"/>
        <v>251035</v>
      </c>
      <c r="O24" s="8">
        <f t="shared" si="2"/>
        <v>10543</v>
      </c>
    </row>
    <row r="25" spans="1:15" x14ac:dyDescent="0.25">
      <c r="A25" s="2" t="s">
        <v>38</v>
      </c>
      <c r="B25" s="2">
        <v>55</v>
      </c>
      <c r="C25" s="2">
        <v>0</v>
      </c>
      <c r="D25" s="2">
        <v>638</v>
      </c>
      <c r="E25" s="7">
        <v>2481085</v>
      </c>
      <c r="F25" s="7">
        <v>11020</v>
      </c>
      <c r="G25" s="8">
        <f t="shared" si="0"/>
        <v>2481778</v>
      </c>
      <c r="H25" s="7">
        <f t="shared" si="3"/>
        <v>0</v>
      </c>
      <c r="I25" s="2">
        <v>0</v>
      </c>
      <c r="J25" s="2">
        <v>0</v>
      </c>
      <c r="K25" s="7">
        <v>2309817</v>
      </c>
      <c r="L25" s="7">
        <v>168250</v>
      </c>
      <c r="M25" s="2">
        <v>0</v>
      </c>
      <c r="N25" s="8">
        <f t="shared" si="1"/>
        <v>2478067</v>
      </c>
      <c r="O25" s="8">
        <f t="shared" si="2"/>
        <v>-3711</v>
      </c>
    </row>
    <row r="26" spans="1:15" x14ac:dyDescent="0.25">
      <c r="A26" s="2" t="s">
        <v>39</v>
      </c>
      <c r="B26" s="7">
        <v>54225</v>
      </c>
      <c r="C26" s="2">
        <v>910</v>
      </c>
      <c r="D26" s="7">
        <v>63896</v>
      </c>
      <c r="E26" s="2">
        <v>0</v>
      </c>
      <c r="F26" s="7">
        <v>19600</v>
      </c>
      <c r="G26" s="8">
        <f t="shared" si="0"/>
        <v>118121</v>
      </c>
      <c r="H26" s="7">
        <f t="shared" si="3"/>
        <v>14674</v>
      </c>
      <c r="I26" s="7">
        <v>14674</v>
      </c>
      <c r="J26" s="2">
        <v>0</v>
      </c>
      <c r="K26" s="2">
        <v>0</v>
      </c>
      <c r="L26" s="2">
        <v>300</v>
      </c>
      <c r="M26" s="7">
        <v>103584</v>
      </c>
      <c r="N26" s="8">
        <f t="shared" si="1"/>
        <v>118558</v>
      </c>
      <c r="O26" s="8">
        <f t="shared" si="2"/>
        <v>437</v>
      </c>
    </row>
    <row r="27" spans="1:15" x14ac:dyDescent="0.25">
      <c r="A27" s="2" t="s">
        <v>40</v>
      </c>
      <c r="B27" s="7">
        <v>12001</v>
      </c>
      <c r="C27" s="2">
        <v>0</v>
      </c>
      <c r="D27" s="7">
        <v>17560</v>
      </c>
      <c r="E27" s="7">
        <v>62133</v>
      </c>
      <c r="F27" s="2">
        <v>800</v>
      </c>
      <c r="G27" s="8">
        <f t="shared" si="0"/>
        <v>91694</v>
      </c>
      <c r="H27" s="7">
        <f t="shared" si="3"/>
        <v>41056</v>
      </c>
      <c r="I27" s="7">
        <v>41056</v>
      </c>
      <c r="J27" s="2">
        <v>0</v>
      </c>
      <c r="K27" s="2">
        <v>0</v>
      </c>
      <c r="L27" s="7">
        <v>43592</v>
      </c>
      <c r="M27" s="7">
        <v>2139</v>
      </c>
      <c r="N27" s="8">
        <f t="shared" si="1"/>
        <v>86787</v>
      </c>
      <c r="O27" s="8">
        <f t="shared" si="2"/>
        <v>-4907</v>
      </c>
    </row>
    <row r="28" spans="1:15" x14ac:dyDescent="0.25">
      <c r="A28" s="2" t="s">
        <v>41</v>
      </c>
      <c r="B28" s="7">
        <v>41484</v>
      </c>
      <c r="C28" s="2">
        <v>120</v>
      </c>
      <c r="D28" s="7">
        <v>33076</v>
      </c>
      <c r="E28" s="2">
        <v>0</v>
      </c>
      <c r="F28" s="7">
        <v>9131</v>
      </c>
      <c r="G28" s="8">
        <f t="shared" si="0"/>
        <v>74560</v>
      </c>
      <c r="H28" s="7">
        <f t="shared" si="3"/>
        <v>36709</v>
      </c>
      <c r="I28" s="7">
        <v>33740</v>
      </c>
      <c r="J28" s="7">
        <v>2969</v>
      </c>
      <c r="K28" s="2">
        <v>0</v>
      </c>
      <c r="L28" s="7">
        <v>4620</v>
      </c>
      <c r="M28" s="7">
        <v>33231</v>
      </c>
      <c r="N28" s="8">
        <f t="shared" si="1"/>
        <v>74560</v>
      </c>
      <c r="O28" s="8">
        <f t="shared" si="2"/>
        <v>0</v>
      </c>
    </row>
    <row r="29" spans="1:15" x14ac:dyDescent="0.25">
      <c r="A29" s="2" t="s">
        <v>42</v>
      </c>
      <c r="B29" s="7">
        <v>7700</v>
      </c>
      <c r="C29" s="2">
        <v>760</v>
      </c>
      <c r="D29" s="7">
        <v>233364</v>
      </c>
      <c r="E29" s="7">
        <v>1440</v>
      </c>
      <c r="F29" s="7">
        <v>19800</v>
      </c>
      <c r="G29" s="8">
        <f t="shared" si="0"/>
        <v>242504</v>
      </c>
      <c r="H29" s="7">
        <f t="shared" si="3"/>
        <v>32568</v>
      </c>
      <c r="I29" s="2">
        <v>0</v>
      </c>
      <c r="J29" s="7">
        <v>32568</v>
      </c>
      <c r="K29" s="7">
        <v>195000</v>
      </c>
      <c r="L29" s="2">
        <v>0</v>
      </c>
      <c r="M29" s="7">
        <v>10357</v>
      </c>
      <c r="N29" s="8">
        <f t="shared" si="1"/>
        <v>237925</v>
      </c>
      <c r="O29" s="8">
        <f t="shared" si="2"/>
        <v>-4579</v>
      </c>
    </row>
    <row r="30" spans="1:15" x14ac:dyDescent="0.25">
      <c r="A30" s="2" t="s">
        <v>43</v>
      </c>
      <c r="B30" s="7">
        <v>61725</v>
      </c>
      <c r="C30" s="2">
        <v>421</v>
      </c>
      <c r="D30" s="7">
        <v>132622</v>
      </c>
      <c r="E30" s="2">
        <v>0</v>
      </c>
      <c r="F30" s="7">
        <v>26046</v>
      </c>
      <c r="G30" s="8">
        <f t="shared" si="0"/>
        <v>194347</v>
      </c>
      <c r="H30" s="7">
        <f t="shared" si="3"/>
        <v>56390</v>
      </c>
      <c r="I30" s="7">
        <v>56390</v>
      </c>
      <c r="J30" s="2">
        <v>0</v>
      </c>
      <c r="K30" s="2">
        <v>0</v>
      </c>
      <c r="L30" s="7">
        <v>16550</v>
      </c>
      <c r="M30" s="7">
        <v>121723</v>
      </c>
      <c r="N30" s="8">
        <f t="shared" si="1"/>
        <v>194663</v>
      </c>
      <c r="O30" s="8">
        <f t="shared" si="2"/>
        <v>316</v>
      </c>
    </row>
    <row r="31" spans="1:15" x14ac:dyDescent="0.25">
      <c r="A31" s="2" t="s">
        <v>44</v>
      </c>
      <c r="B31" s="7">
        <v>70915</v>
      </c>
      <c r="C31" s="2">
        <v>280</v>
      </c>
      <c r="D31" s="7">
        <v>72259</v>
      </c>
      <c r="E31" s="2">
        <v>0</v>
      </c>
      <c r="F31" s="7">
        <v>8443</v>
      </c>
      <c r="G31" s="8">
        <f t="shared" si="0"/>
        <v>143174</v>
      </c>
      <c r="H31" s="7">
        <f t="shared" si="3"/>
        <v>80251</v>
      </c>
      <c r="I31" s="7">
        <v>80251</v>
      </c>
      <c r="J31" s="2">
        <v>0</v>
      </c>
      <c r="K31" s="2">
        <v>0</v>
      </c>
      <c r="L31" s="2">
        <v>0</v>
      </c>
      <c r="M31" s="7">
        <v>62938</v>
      </c>
      <c r="N31" s="8">
        <f t="shared" si="1"/>
        <v>143189</v>
      </c>
      <c r="O31" s="8">
        <f t="shared" si="2"/>
        <v>15</v>
      </c>
    </row>
    <row r="32" spans="1:15" x14ac:dyDescent="0.25">
      <c r="A32" s="2" t="s">
        <v>45</v>
      </c>
      <c r="B32" s="7">
        <v>249490</v>
      </c>
      <c r="C32" s="2">
        <v>600</v>
      </c>
      <c r="D32" s="7">
        <v>1129100</v>
      </c>
      <c r="E32" s="2">
        <v>0</v>
      </c>
      <c r="F32" s="7">
        <v>188770</v>
      </c>
      <c r="G32" s="8">
        <f t="shared" si="0"/>
        <v>1378590</v>
      </c>
      <c r="H32" s="7">
        <f t="shared" si="3"/>
        <v>594880</v>
      </c>
      <c r="I32" s="7">
        <v>594880</v>
      </c>
      <c r="J32" s="2">
        <v>0</v>
      </c>
      <c r="K32" s="2">
        <v>0</v>
      </c>
      <c r="L32" s="7">
        <v>97900</v>
      </c>
      <c r="M32" s="7">
        <v>670380</v>
      </c>
      <c r="N32" s="8">
        <f t="shared" si="1"/>
        <v>1363160</v>
      </c>
      <c r="O32" s="8">
        <f t="shared" si="2"/>
        <v>-15430</v>
      </c>
    </row>
    <row r="33" spans="1:15" x14ac:dyDescent="0.25">
      <c r="A33" s="2" t="s">
        <v>46</v>
      </c>
      <c r="B33" s="7">
        <v>28929</v>
      </c>
      <c r="C33" s="7">
        <v>7610</v>
      </c>
      <c r="D33" s="7">
        <v>13706</v>
      </c>
      <c r="E33" s="2">
        <v>0</v>
      </c>
      <c r="F33" s="7">
        <v>3419</v>
      </c>
      <c r="G33" s="8">
        <f t="shared" si="0"/>
        <v>42635</v>
      </c>
      <c r="H33" s="7">
        <f t="shared" si="3"/>
        <v>30227</v>
      </c>
      <c r="I33" s="7">
        <v>30227</v>
      </c>
      <c r="J33" s="2">
        <v>0</v>
      </c>
      <c r="K33" s="2">
        <v>20</v>
      </c>
      <c r="L33" s="7">
        <v>1632</v>
      </c>
      <c r="M33" s="7">
        <v>8786</v>
      </c>
      <c r="N33" s="8">
        <f t="shared" si="1"/>
        <v>40665</v>
      </c>
      <c r="O33" s="8">
        <f t="shared" si="2"/>
        <v>-1970</v>
      </c>
    </row>
    <row r="34" spans="1:15" x14ac:dyDescent="0.25">
      <c r="A34" s="2" t="s">
        <v>47</v>
      </c>
      <c r="B34" s="7">
        <v>3959</v>
      </c>
      <c r="C34" s="2">
        <v>0</v>
      </c>
      <c r="D34" s="7">
        <v>2648</v>
      </c>
      <c r="E34" s="7">
        <v>3068</v>
      </c>
      <c r="F34" s="2">
        <v>91</v>
      </c>
      <c r="G34" s="8">
        <f t="shared" si="0"/>
        <v>9675</v>
      </c>
      <c r="H34" s="7">
        <f t="shared" si="3"/>
        <v>6963</v>
      </c>
      <c r="I34" s="2">
        <v>590</v>
      </c>
      <c r="J34" s="7">
        <v>6373</v>
      </c>
      <c r="K34" s="2">
        <v>0</v>
      </c>
      <c r="L34" s="2">
        <v>769</v>
      </c>
      <c r="M34" s="7">
        <v>1943</v>
      </c>
      <c r="N34" s="8">
        <f t="shared" si="1"/>
        <v>9675</v>
      </c>
      <c r="O34" s="8">
        <f t="shared" si="2"/>
        <v>0</v>
      </c>
    </row>
    <row r="35" spans="1:15" x14ac:dyDescent="0.25">
      <c r="A35" s="2" t="s">
        <v>48</v>
      </c>
      <c r="B35" s="7">
        <v>142313</v>
      </c>
      <c r="C35" s="7">
        <v>33233</v>
      </c>
      <c r="D35" s="7">
        <v>115046</v>
      </c>
      <c r="E35" s="7">
        <v>5295</v>
      </c>
      <c r="F35" s="7">
        <v>30880</v>
      </c>
      <c r="G35" s="8">
        <f t="shared" si="0"/>
        <v>262654</v>
      </c>
      <c r="H35" s="7">
        <f t="shared" si="3"/>
        <v>155092</v>
      </c>
      <c r="I35" s="7">
        <v>140034</v>
      </c>
      <c r="J35" s="7">
        <v>15058</v>
      </c>
      <c r="K35" s="2">
        <v>0</v>
      </c>
      <c r="L35" s="7">
        <v>26306</v>
      </c>
      <c r="M35" s="7">
        <v>54669</v>
      </c>
      <c r="N35" s="8">
        <f t="shared" si="1"/>
        <v>236067</v>
      </c>
      <c r="O35" s="8">
        <f t="shared" si="2"/>
        <v>-26587</v>
      </c>
    </row>
    <row r="36" spans="1:15" x14ac:dyDescent="0.25">
      <c r="A36" s="2" t="s">
        <v>49</v>
      </c>
      <c r="B36" s="7">
        <v>111500</v>
      </c>
      <c r="C36" s="7">
        <v>18722</v>
      </c>
      <c r="D36" s="7">
        <v>50320</v>
      </c>
      <c r="E36" s="2">
        <v>0</v>
      </c>
      <c r="F36" s="7">
        <v>10250</v>
      </c>
      <c r="G36" s="8">
        <f t="shared" si="0"/>
        <v>161820</v>
      </c>
      <c r="H36" s="7">
        <f t="shared" si="3"/>
        <v>93109</v>
      </c>
      <c r="I36" s="7">
        <v>88876</v>
      </c>
      <c r="J36" s="7">
        <v>4233</v>
      </c>
      <c r="K36" s="2">
        <v>0</v>
      </c>
      <c r="L36" s="7">
        <v>2212</v>
      </c>
      <c r="M36" s="7">
        <v>66386</v>
      </c>
      <c r="N36" s="8">
        <f t="shared" si="1"/>
        <v>161707</v>
      </c>
      <c r="O36" s="8">
        <f t="shared" si="2"/>
        <v>-113</v>
      </c>
    </row>
    <row r="37" spans="1:15" x14ac:dyDescent="0.25">
      <c r="A37" s="2" t="s">
        <v>50</v>
      </c>
      <c r="B37" s="2">
        <v>0</v>
      </c>
      <c r="C37" s="2">
        <v>0</v>
      </c>
      <c r="D37" s="7">
        <v>5148</v>
      </c>
      <c r="E37" s="2">
        <v>0</v>
      </c>
      <c r="F37" s="2">
        <v>40</v>
      </c>
      <c r="G37" s="8">
        <f t="shared" si="0"/>
        <v>5148</v>
      </c>
      <c r="H37" s="7">
        <f t="shared" si="3"/>
        <v>5133</v>
      </c>
      <c r="I37" s="7">
        <v>5133</v>
      </c>
      <c r="J37" s="2">
        <v>0</v>
      </c>
      <c r="K37" s="2">
        <v>0</v>
      </c>
      <c r="L37" s="2">
        <v>0</v>
      </c>
      <c r="M37" s="2">
        <v>15</v>
      </c>
      <c r="N37" s="8">
        <f t="shared" si="1"/>
        <v>5148</v>
      </c>
      <c r="O37" s="8">
        <f t="shared" si="2"/>
        <v>0</v>
      </c>
    </row>
    <row r="38" spans="1:15" x14ac:dyDescent="0.25">
      <c r="A38" s="2" t="s">
        <v>51</v>
      </c>
      <c r="B38" s="7">
        <v>124015</v>
      </c>
      <c r="C38" s="7">
        <v>10163</v>
      </c>
      <c r="D38" s="7">
        <v>272674</v>
      </c>
      <c r="E38" s="2">
        <v>0</v>
      </c>
      <c r="F38" s="7">
        <v>18806</v>
      </c>
      <c r="G38" s="8">
        <f t="shared" si="0"/>
        <v>396689</v>
      </c>
      <c r="H38" s="7">
        <f t="shared" si="3"/>
        <v>115926</v>
      </c>
      <c r="I38" s="7">
        <v>115926</v>
      </c>
      <c r="J38" s="2">
        <v>0</v>
      </c>
      <c r="K38" s="2">
        <v>0</v>
      </c>
      <c r="L38" s="7">
        <v>182726</v>
      </c>
      <c r="M38" s="7">
        <v>53399</v>
      </c>
      <c r="N38" s="8">
        <f t="shared" si="1"/>
        <v>352051</v>
      </c>
      <c r="O38" s="8">
        <f t="shared" si="2"/>
        <v>-44638</v>
      </c>
    </row>
    <row r="39" spans="1:15" x14ac:dyDescent="0.25">
      <c r="A39" s="2" t="s">
        <v>52</v>
      </c>
      <c r="B39" s="7">
        <v>5964</v>
      </c>
      <c r="C39" s="2">
        <v>602</v>
      </c>
      <c r="D39" s="7">
        <v>43205</v>
      </c>
      <c r="E39" s="7">
        <v>466770</v>
      </c>
      <c r="F39" s="2">
        <v>273</v>
      </c>
      <c r="G39" s="8">
        <f t="shared" si="0"/>
        <v>515939</v>
      </c>
      <c r="H39" s="7">
        <f t="shared" si="3"/>
        <v>478732</v>
      </c>
      <c r="I39" s="7">
        <v>478732</v>
      </c>
      <c r="J39" s="2">
        <v>0</v>
      </c>
      <c r="K39" s="2">
        <v>0</v>
      </c>
      <c r="L39" s="7">
        <v>34094</v>
      </c>
      <c r="M39" s="2">
        <v>676</v>
      </c>
      <c r="N39" s="8">
        <f t="shared" si="1"/>
        <v>513502</v>
      </c>
      <c r="O39" s="8">
        <f t="shared" si="2"/>
        <v>-2437</v>
      </c>
    </row>
    <row r="40" spans="1:15" x14ac:dyDescent="0.25">
      <c r="A40" s="2" t="s">
        <v>53</v>
      </c>
      <c r="B40" s="7">
        <v>790086</v>
      </c>
      <c r="C40" s="7">
        <v>156173</v>
      </c>
      <c r="D40" s="7">
        <v>518523</v>
      </c>
      <c r="E40" s="2">
        <v>0</v>
      </c>
      <c r="F40" s="7">
        <v>100533</v>
      </c>
      <c r="G40" s="8">
        <f t="shared" si="0"/>
        <v>1308609</v>
      </c>
      <c r="H40" s="7">
        <f t="shared" si="3"/>
        <v>821971</v>
      </c>
      <c r="I40" s="7">
        <v>821971</v>
      </c>
      <c r="J40" s="2">
        <v>0</v>
      </c>
      <c r="K40" s="2">
        <v>0</v>
      </c>
      <c r="L40" s="7">
        <v>106137</v>
      </c>
      <c r="M40" s="7">
        <v>381185</v>
      </c>
      <c r="N40" s="8">
        <f t="shared" si="1"/>
        <v>1309293</v>
      </c>
      <c r="O40" s="8">
        <f t="shared" si="2"/>
        <v>684</v>
      </c>
    </row>
    <row r="41" spans="1:15" x14ac:dyDescent="0.25">
      <c r="A41" s="2" t="s">
        <v>54</v>
      </c>
      <c r="B41" s="7">
        <v>625277</v>
      </c>
      <c r="C41" s="7">
        <v>122549</v>
      </c>
      <c r="D41" s="7">
        <v>127341</v>
      </c>
      <c r="E41" s="2">
        <v>362</v>
      </c>
      <c r="F41" s="7">
        <v>10750</v>
      </c>
      <c r="G41" s="8">
        <f t="shared" si="0"/>
        <v>752980</v>
      </c>
      <c r="H41" s="7">
        <f t="shared" si="3"/>
        <v>580598</v>
      </c>
      <c r="I41" s="7">
        <v>580048</v>
      </c>
      <c r="J41" s="2">
        <v>550</v>
      </c>
      <c r="K41" s="2">
        <v>0</v>
      </c>
      <c r="L41" s="7">
        <v>163546</v>
      </c>
      <c r="M41" s="7">
        <v>11522</v>
      </c>
      <c r="N41" s="8">
        <f t="shared" si="1"/>
        <v>755666</v>
      </c>
      <c r="O41" s="8">
        <f t="shared" si="2"/>
        <v>2686</v>
      </c>
    </row>
    <row r="42" spans="1:15" x14ac:dyDescent="0.25">
      <c r="A42" s="2" t="s">
        <v>55</v>
      </c>
      <c r="B42" s="7">
        <v>142040</v>
      </c>
      <c r="C42" s="2">
        <v>0</v>
      </c>
      <c r="D42" s="7">
        <v>105201</v>
      </c>
      <c r="E42" s="2">
        <v>0</v>
      </c>
      <c r="F42" s="7">
        <v>55900</v>
      </c>
      <c r="G42" s="8">
        <f t="shared" si="0"/>
        <v>247241</v>
      </c>
      <c r="H42" s="7">
        <f t="shared" si="3"/>
        <v>181660</v>
      </c>
      <c r="I42" s="7">
        <v>181660</v>
      </c>
      <c r="J42" s="2">
        <v>0</v>
      </c>
      <c r="K42" s="2">
        <v>0</v>
      </c>
      <c r="L42" s="2">
        <v>395</v>
      </c>
      <c r="M42" s="7">
        <v>65857</v>
      </c>
      <c r="N42" s="8">
        <f t="shared" si="1"/>
        <v>247912</v>
      </c>
      <c r="O42" s="8">
        <f t="shared" si="2"/>
        <v>671</v>
      </c>
    </row>
    <row r="43" spans="1:15" x14ac:dyDescent="0.25">
      <c r="A43" s="2" t="s">
        <v>56</v>
      </c>
      <c r="B43" s="7">
        <v>773227</v>
      </c>
      <c r="C43" s="2">
        <v>0</v>
      </c>
      <c r="D43" s="7">
        <v>166180</v>
      </c>
      <c r="E43" s="7">
        <v>105300</v>
      </c>
      <c r="F43" s="7">
        <v>40642</v>
      </c>
      <c r="G43" s="8">
        <f t="shared" si="0"/>
        <v>1044707</v>
      </c>
      <c r="H43" s="7">
        <f t="shared" si="3"/>
        <v>381386</v>
      </c>
      <c r="I43" s="7">
        <v>380673</v>
      </c>
      <c r="J43" s="2">
        <v>713</v>
      </c>
      <c r="K43" s="2">
        <v>0</v>
      </c>
      <c r="L43" s="7">
        <v>112380</v>
      </c>
      <c r="M43" s="7">
        <v>554009</v>
      </c>
      <c r="N43" s="8">
        <f t="shared" si="1"/>
        <v>1047775</v>
      </c>
      <c r="O43" s="8">
        <f t="shared" si="2"/>
        <v>3068</v>
      </c>
    </row>
    <row r="44" spans="1:15" x14ac:dyDescent="0.25">
      <c r="A44" s="2" t="s">
        <v>57</v>
      </c>
      <c r="B44" s="7">
        <v>37869</v>
      </c>
      <c r="C44" s="7">
        <v>12033</v>
      </c>
      <c r="D44" s="7">
        <v>7749</v>
      </c>
      <c r="E44" s="2">
        <v>0</v>
      </c>
      <c r="F44" s="7">
        <v>1226</v>
      </c>
      <c r="G44" s="8">
        <f t="shared" si="0"/>
        <v>45618</v>
      </c>
      <c r="H44" s="7">
        <f t="shared" si="3"/>
        <v>44013</v>
      </c>
      <c r="I44" s="7">
        <v>44013</v>
      </c>
      <c r="J44" s="2">
        <v>0</v>
      </c>
      <c r="K44" s="2">
        <v>0</v>
      </c>
      <c r="L44" s="2">
        <v>62</v>
      </c>
      <c r="M44" s="7">
        <v>1640</v>
      </c>
      <c r="N44" s="8">
        <f t="shared" si="1"/>
        <v>45715</v>
      </c>
      <c r="O44" s="8">
        <f t="shared" si="2"/>
        <v>97</v>
      </c>
    </row>
    <row r="45" spans="1:15" x14ac:dyDescent="0.25">
      <c r="A45" s="2" t="s">
        <v>58</v>
      </c>
      <c r="B45" s="2">
        <v>575</v>
      </c>
      <c r="C45" s="2">
        <v>92</v>
      </c>
      <c r="D45" s="7">
        <v>1017</v>
      </c>
      <c r="E45" s="2">
        <v>846</v>
      </c>
      <c r="F45" s="2">
        <v>100</v>
      </c>
      <c r="G45" s="8">
        <f t="shared" si="0"/>
        <v>2438</v>
      </c>
      <c r="H45" s="7">
        <f t="shared" si="3"/>
        <v>1491</v>
      </c>
      <c r="I45" s="2">
        <v>491</v>
      </c>
      <c r="J45" s="2">
        <v>1000</v>
      </c>
      <c r="K45" s="2">
        <v>0</v>
      </c>
      <c r="L45" s="7">
        <v>1078</v>
      </c>
      <c r="M45" s="2">
        <v>6</v>
      </c>
      <c r="N45" s="8">
        <f t="shared" si="1"/>
        <v>2575</v>
      </c>
      <c r="O45" s="8">
        <f t="shared" si="2"/>
        <v>137</v>
      </c>
    </row>
    <row r="46" spans="1:15" x14ac:dyDescent="0.25">
      <c r="A46" s="2" t="s">
        <v>59</v>
      </c>
      <c r="B46" s="7">
        <v>2134</v>
      </c>
      <c r="C46" s="2">
        <v>39</v>
      </c>
      <c r="D46" s="7">
        <v>1199</v>
      </c>
      <c r="E46" s="2">
        <v>0</v>
      </c>
      <c r="F46" s="2">
        <v>49</v>
      </c>
      <c r="G46" s="8">
        <f t="shared" si="0"/>
        <v>3333</v>
      </c>
      <c r="H46" s="7">
        <f t="shared" si="3"/>
        <v>2762</v>
      </c>
      <c r="I46" s="7">
        <v>2762</v>
      </c>
      <c r="J46" s="2">
        <v>0</v>
      </c>
      <c r="K46" s="2">
        <v>0</v>
      </c>
      <c r="L46" s="2">
        <v>437</v>
      </c>
      <c r="M46" s="2">
        <v>243</v>
      </c>
      <c r="N46" s="8">
        <f>H46+K46+L46+M46</f>
        <v>3442</v>
      </c>
      <c r="O46" s="8">
        <f t="shared" si="2"/>
        <v>109</v>
      </c>
    </row>
    <row r="47" spans="1:15" x14ac:dyDescent="0.25">
      <c r="A47" s="2" t="s">
        <v>60</v>
      </c>
      <c r="B47" s="7">
        <v>21925</v>
      </c>
      <c r="C47" s="2">
        <v>5700</v>
      </c>
      <c r="D47" s="7">
        <v>9227</v>
      </c>
      <c r="E47" s="2">
        <v>0</v>
      </c>
      <c r="F47" s="2">
        <v>4000</v>
      </c>
      <c r="G47" s="8">
        <f t="shared" si="0"/>
        <v>31152</v>
      </c>
      <c r="H47" s="7">
        <f t="shared" si="3"/>
        <v>24489</v>
      </c>
      <c r="I47" s="7">
        <v>24489</v>
      </c>
      <c r="J47" s="2">
        <v>0</v>
      </c>
      <c r="K47" s="2">
        <v>0</v>
      </c>
      <c r="L47" s="2">
        <v>0</v>
      </c>
      <c r="M47" s="7">
        <v>4043</v>
      </c>
      <c r="N47" s="8">
        <f t="shared" si="1"/>
        <v>28532</v>
      </c>
      <c r="O47" s="8">
        <f t="shared" si="2"/>
        <v>-2620</v>
      </c>
    </row>
    <row r="48" spans="1:15" x14ac:dyDescent="0.25">
      <c r="A48" s="2" t="s">
        <v>61</v>
      </c>
      <c r="B48" s="7">
        <v>2697</v>
      </c>
      <c r="C48" s="2">
        <v>365</v>
      </c>
      <c r="D48" s="7">
        <v>1598</v>
      </c>
      <c r="E48" s="7">
        <v>758346</v>
      </c>
      <c r="F48" s="7">
        <v>73130</v>
      </c>
      <c r="G48" s="8">
        <f t="shared" si="0"/>
        <v>762641</v>
      </c>
      <c r="H48" s="7">
        <f t="shared" si="3"/>
        <v>0</v>
      </c>
      <c r="I48" s="2">
        <v>0</v>
      </c>
      <c r="J48" s="2">
        <v>0</v>
      </c>
      <c r="K48" s="7">
        <v>699000</v>
      </c>
      <c r="L48" s="2">
        <v>0</v>
      </c>
      <c r="M48" s="7">
        <v>63641</v>
      </c>
      <c r="N48" s="8">
        <f t="shared" si="1"/>
        <v>762641</v>
      </c>
      <c r="O48" s="8">
        <f t="shared" si="2"/>
        <v>0</v>
      </c>
    </row>
    <row r="49" spans="1:15" x14ac:dyDescent="0.25">
      <c r="A49" s="2" t="s">
        <v>62</v>
      </c>
      <c r="B49" s="7">
        <v>32600</v>
      </c>
      <c r="C49" s="2">
        <v>0</v>
      </c>
      <c r="D49" s="7">
        <v>14183</v>
      </c>
      <c r="E49" s="2">
        <v>0</v>
      </c>
      <c r="F49" s="7">
        <v>2596</v>
      </c>
      <c r="G49" s="8">
        <f t="shared" si="0"/>
        <v>46783</v>
      </c>
      <c r="H49" s="7">
        <f t="shared" si="3"/>
        <v>27643</v>
      </c>
      <c r="I49" s="7">
        <v>27643</v>
      </c>
      <c r="J49" s="2">
        <v>0</v>
      </c>
      <c r="K49" s="2">
        <v>576</v>
      </c>
      <c r="L49" s="7">
        <v>4907</v>
      </c>
      <c r="M49" s="7">
        <v>14242</v>
      </c>
      <c r="N49" s="8">
        <f t="shared" si="1"/>
        <v>47368</v>
      </c>
      <c r="O49" s="8">
        <f t="shared" si="2"/>
        <v>585</v>
      </c>
    </row>
    <row r="50" spans="1:15" x14ac:dyDescent="0.25">
      <c r="A50" s="2" t="s">
        <v>63</v>
      </c>
      <c r="B50" s="2">
        <v>976</v>
      </c>
      <c r="C50" s="2">
        <v>100</v>
      </c>
      <c r="D50" s="2">
        <v>991</v>
      </c>
      <c r="E50" s="2">
        <v>0</v>
      </c>
      <c r="F50" s="2">
        <v>10</v>
      </c>
      <c r="G50" s="8">
        <f t="shared" si="0"/>
        <v>1967</v>
      </c>
      <c r="H50" s="7">
        <f t="shared" si="3"/>
        <v>1478</v>
      </c>
      <c r="I50" s="7">
        <v>1478</v>
      </c>
      <c r="J50" s="2">
        <v>0</v>
      </c>
      <c r="K50" s="2">
        <v>0</v>
      </c>
      <c r="L50" s="2">
        <v>118</v>
      </c>
      <c r="M50" s="2">
        <v>381</v>
      </c>
      <c r="N50" s="8">
        <f t="shared" si="1"/>
        <v>1977</v>
      </c>
      <c r="O50" s="8">
        <f t="shared" si="2"/>
        <v>10</v>
      </c>
    </row>
    <row r="51" spans="1:15" x14ac:dyDescent="0.25">
      <c r="A51" s="2" t="s">
        <v>64</v>
      </c>
      <c r="B51" s="7">
        <v>10500</v>
      </c>
      <c r="C51" s="7">
        <v>1305</v>
      </c>
      <c r="D51" s="7">
        <v>7675</v>
      </c>
      <c r="E51" s="2">
        <v>0</v>
      </c>
      <c r="F51" s="2">
        <v>0</v>
      </c>
      <c r="G51" s="8">
        <f t="shared" si="0"/>
        <v>18175</v>
      </c>
      <c r="H51" s="7">
        <f t="shared" si="3"/>
        <v>7978</v>
      </c>
      <c r="I51" s="7">
        <v>7978</v>
      </c>
      <c r="J51" s="2">
        <v>0</v>
      </c>
      <c r="K51" s="2">
        <v>0</v>
      </c>
      <c r="L51" s="2">
        <v>40</v>
      </c>
      <c r="M51" s="7">
        <v>9471</v>
      </c>
      <c r="N51" s="8">
        <f t="shared" si="1"/>
        <v>17489</v>
      </c>
      <c r="O51" s="8">
        <f t="shared" si="2"/>
        <v>-686</v>
      </c>
    </row>
    <row r="52" spans="1:15" x14ac:dyDescent="0.25">
      <c r="A52" s="2" t="s">
        <v>65</v>
      </c>
      <c r="B52" s="7">
        <v>88583</v>
      </c>
      <c r="C52" s="7">
        <v>23321</v>
      </c>
      <c r="D52" s="7">
        <v>31813</v>
      </c>
      <c r="E52" s="2">
        <v>0</v>
      </c>
      <c r="F52" s="7">
        <v>9700</v>
      </c>
      <c r="G52" s="8">
        <f t="shared" si="0"/>
        <v>120396</v>
      </c>
      <c r="H52" s="7">
        <f t="shared" si="3"/>
        <v>91542</v>
      </c>
      <c r="I52" s="7">
        <v>91542</v>
      </c>
      <c r="J52" s="2">
        <v>0</v>
      </c>
      <c r="K52" s="2">
        <v>0</v>
      </c>
      <c r="L52" s="7">
        <v>5418</v>
      </c>
      <c r="M52" s="7">
        <v>19606</v>
      </c>
      <c r="N52" s="8">
        <f t="shared" si="1"/>
        <v>116566</v>
      </c>
      <c r="O52" s="8">
        <f t="shared" si="2"/>
        <v>-3830</v>
      </c>
    </row>
    <row r="53" spans="1:15" x14ac:dyDescent="0.25">
      <c r="A53" s="2" t="s">
        <v>66</v>
      </c>
      <c r="B53" s="7">
        <v>68939</v>
      </c>
      <c r="C53" s="2">
        <v>264</v>
      </c>
      <c r="D53" s="7">
        <v>281919</v>
      </c>
      <c r="E53" s="2">
        <v>0</v>
      </c>
      <c r="F53" s="7">
        <v>30543</v>
      </c>
      <c r="G53" s="8">
        <f t="shared" si="0"/>
        <v>350858</v>
      </c>
      <c r="H53" s="7">
        <f t="shared" si="3"/>
        <v>2747</v>
      </c>
      <c r="I53" s="7">
        <v>2747</v>
      </c>
      <c r="J53" s="2">
        <v>0</v>
      </c>
      <c r="K53" s="7">
        <v>212266</v>
      </c>
      <c r="L53" s="2">
        <v>806</v>
      </c>
      <c r="M53" s="7">
        <v>147583</v>
      </c>
      <c r="N53" s="8">
        <f t="shared" si="1"/>
        <v>363402</v>
      </c>
      <c r="O53" s="8">
        <f t="shared" si="2"/>
        <v>12544</v>
      </c>
    </row>
    <row r="54" spans="1:15" x14ac:dyDescent="0.25">
      <c r="A54" s="2" t="s">
        <v>67</v>
      </c>
      <c r="B54" s="7">
        <v>614409</v>
      </c>
      <c r="C54" s="7">
        <v>196485</v>
      </c>
      <c r="D54" s="7">
        <v>288238</v>
      </c>
      <c r="E54" s="2">
        <v>0</v>
      </c>
      <c r="F54" s="7">
        <v>58500</v>
      </c>
      <c r="G54" s="8">
        <f t="shared" si="0"/>
        <v>902647</v>
      </c>
      <c r="H54" s="7">
        <f t="shared" si="3"/>
        <v>701204</v>
      </c>
      <c r="I54" s="7">
        <v>701204</v>
      </c>
      <c r="J54" s="2">
        <v>0</v>
      </c>
      <c r="K54" s="2">
        <v>0</v>
      </c>
      <c r="L54" s="7">
        <v>115000</v>
      </c>
      <c r="M54" s="7">
        <v>80000</v>
      </c>
      <c r="N54" s="8">
        <f t="shared" si="1"/>
        <v>896204</v>
      </c>
      <c r="O54" s="8">
        <f t="shared" si="2"/>
        <v>-6443</v>
      </c>
    </row>
    <row r="55" spans="1:15" x14ac:dyDescent="0.25">
      <c r="A55" s="2" t="s">
        <v>68</v>
      </c>
      <c r="B55" s="2">
        <v>0</v>
      </c>
      <c r="C55" s="2">
        <v>0</v>
      </c>
      <c r="D55" s="2">
        <v>15</v>
      </c>
      <c r="E55" s="7">
        <v>467808</v>
      </c>
      <c r="F55" s="2">
        <v>0</v>
      </c>
      <c r="G55" s="8">
        <f t="shared" si="0"/>
        <v>467823</v>
      </c>
      <c r="H55" s="7">
        <f t="shared" si="3"/>
        <v>0</v>
      </c>
      <c r="I55" s="2">
        <v>0</v>
      </c>
      <c r="J55" s="2">
        <v>0</v>
      </c>
      <c r="K55" s="7">
        <v>375000</v>
      </c>
      <c r="L55" s="2">
        <v>0</v>
      </c>
      <c r="M55" s="7">
        <v>87400</v>
      </c>
      <c r="N55" s="8">
        <f t="shared" si="1"/>
        <v>462400</v>
      </c>
      <c r="O55" s="8">
        <f t="shared" si="2"/>
        <v>-5423</v>
      </c>
    </row>
    <row r="56" spans="1:15" x14ac:dyDescent="0.25">
      <c r="A56" s="2" t="s">
        <v>69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8">
        <f t="shared" si="0"/>
        <v>0</v>
      </c>
      <c r="H56" s="7">
        <f t="shared" si="3"/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8">
        <f t="shared" si="1"/>
        <v>0</v>
      </c>
      <c r="O56" s="8">
        <f t="shared" si="2"/>
        <v>0</v>
      </c>
    </row>
    <row r="57" spans="1:15" x14ac:dyDescent="0.25">
      <c r="A57" s="2" t="s">
        <v>70</v>
      </c>
      <c r="B57" s="7">
        <v>6018</v>
      </c>
      <c r="C57" s="2">
        <v>0</v>
      </c>
      <c r="D57" s="7">
        <v>2554</v>
      </c>
      <c r="E57" s="2">
        <v>0</v>
      </c>
      <c r="F57" s="2">
        <v>280</v>
      </c>
      <c r="G57" s="8">
        <f t="shared" si="0"/>
        <v>8572</v>
      </c>
      <c r="H57" s="7">
        <f t="shared" si="3"/>
        <v>4046</v>
      </c>
      <c r="I57" s="7">
        <v>4046</v>
      </c>
      <c r="J57" s="2">
        <v>0</v>
      </c>
      <c r="K57" s="2">
        <v>0</v>
      </c>
      <c r="L57" s="2">
        <v>464</v>
      </c>
      <c r="M57" s="7">
        <v>4066</v>
      </c>
      <c r="N57" s="8">
        <f t="shared" si="1"/>
        <v>8576</v>
      </c>
      <c r="O57" s="8">
        <f t="shared" si="2"/>
        <v>4</v>
      </c>
    </row>
    <row r="58" spans="1:15" x14ac:dyDescent="0.25">
      <c r="A58" s="2" t="s">
        <v>71</v>
      </c>
      <c r="B58" s="7">
        <v>3144</v>
      </c>
      <c r="C58" s="2">
        <v>0</v>
      </c>
      <c r="D58" s="7">
        <v>4480</v>
      </c>
      <c r="E58" s="2">
        <v>0</v>
      </c>
      <c r="F58" s="2">
        <v>600</v>
      </c>
      <c r="G58" s="8">
        <f t="shared" si="0"/>
        <v>7624</v>
      </c>
      <c r="H58" s="7">
        <f t="shared" si="3"/>
        <v>6606</v>
      </c>
      <c r="I58" s="7">
        <v>6606</v>
      </c>
      <c r="J58" s="2">
        <v>0</v>
      </c>
      <c r="K58" s="2">
        <v>0</v>
      </c>
      <c r="L58" s="2">
        <v>510</v>
      </c>
      <c r="M58" s="2">
        <v>598</v>
      </c>
      <c r="N58" s="8">
        <f t="shared" si="1"/>
        <v>7714</v>
      </c>
      <c r="O58" s="8">
        <f t="shared" si="2"/>
        <v>90</v>
      </c>
    </row>
    <row r="59" spans="1:15" x14ac:dyDescent="0.25">
      <c r="A59" s="2" t="s">
        <v>72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8">
        <f t="shared" si="0"/>
        <v>0</v>
      </c>
      <c r="H59" s="7">
        <f t="shared" si="3"/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8">
        <f t="shared" si="1"/>
        <v>0</v>
      </c>
      <c r="O59" s="8">
        <f t="shared" si="2"/>
        <v>0</v>
      </c>
    </row>
    <row r="60" spans="1:15" x14ac:dyDescent="0.25">
      <c r="A60" s="2" t="s">
        <v>73</v>
      </c>
      <c r="B60" s="7">
        <v>130928</v>
      </c>
      <c r="C60" s="7">
        <v>1076</v>
      </c>
      <c r="D60" s="7">
        <v>67531</v>
      </c>
      <c r="E60" s="2">
        <v>0</v>
      </c>
      <c r="F60" s="7">
        <v>10000</v>
      </c>
      <c r="G60" s="8">
        <f t="shared" si="0"/>
        <v>198459</v>
      </c>
      <c r="H60" s="7">
        <f t="shared" si="3"/>
        <v>126865</v>
      </c>
      <c r="I60" s="7">
        <v>126865</v>
      </c>
      <c r="J60" s="2">
        <v>0</v>
      </c>
      <c r="K60" s="2">
        <v>0</v>
      </c>
      <c r="L60" s="2">
        <v>0</v>
      </c>
      <c r="M60" s="7">
        <v>71594</v>
      </c>
      <c r="N60" s="8">
        <f t="shared" si="1"/>
        <v>198459</v>
      </c>
      <c r="O60" s="8">
        <f t="shared" si="2"/>
        <v>0</v>
      </c>
    </row>
    <row r="61" spans="1:15" x14ac:dyDescent="0.25">
      <c r="A61" s="2" t="s">
        <v>74</v>
      </c>
      <c r="B61" s="2">
        <v>255</v>
      </c>
      <c r="C61" s="2">
        <v>0</v>
      </c>
      <c r="D61" s="7">
        <v>1145</v>
      </c>
      <c r="E61" s="2">
        <v>0</v>
      </c>
      <c r="F61" s="2">
        <v>520</v>
      </c>
      <c r="G61" s="8">
        <f t="shared" si="0"/>
        <v>1400</v>
      </c>
      <c r="H61" s="7">
        <f t="shared" si="3"/>
        <v>745</v>
      </c>
      <c r="I61" s="2">
        <v>745</v>
      </c>
      <c r="J61" s="2">
        <v>0</v>
      </c>
      <c r="K61" s="2">
        <v>0</v>
      </c>
      <c r="L61" s="2">
        <v>330</v>
      </c>
      <c r="M61" s="2">
        <v>649</v>
      </c>
      <c r="N61" s="8">
        <f t="shared" si="1"/>
        <v>1724</v>
      </c>
      <c r="O61" s="8">
        <f t="shared" si="2"/>
        <v>324</v>
      </c>
    </row>
    <row r="62" spans="1:15" x14ac:dyDescent="0.25">
      <c r="A62" s="2" t="s">
        <v>75</v>
      </c>
      <c r="B62" s="7">
        <v>9420</v>
      </c>
      <c r="C62" s="2">
        <v>869</v>
      </c>
      <c r="D62" s="7">
        <v>16014</v>
      </c>
      <c r="E62" s="7">
        <v>642920</v>
      </c>
      <c r="F62" s="7">
        <v>6750</v>
      </c>
      <c r="G62" s="8">
        <f t="shared" si="0"/>
        <v>668354</v>
      </c>
      <c r="H62" s="7">
        <f t="shared" si="3"/>
        <v>110000</v>
      </c>
      <c r="I62" s="2">
        <v>0</v>
      </c>
      <c r="J62" s="7">
        <v>110000</v>
      </c>
      <c r="K62" s="7">
        <v>61000</v>
      </c>
      <c r="L62" s="2">
        <v>0</v>
      </c>
      <c r="M62" s="7">
        <v>493381</v>
      </c>
      <c r="N62" s="8">
        <f t="shared" si="1"/>
        <v>664381</v>
      </c>
      <c r="O62" s="8">
        <f t="shared" si="2"/>
        <v>-3973</v>
      </c>
    </row>
    <row r="63" spans="1:15" x14ac:dyDescent="0.25">
      <c r="A63" s="2" t="s">
        <v>76</v>
      </c>
      <c r="B63" s="7">
        <v>116423</v>
      </c>
      <c r="C63" s="7">
        <v>5303</v>
      </c>
      <c r="D63" s="7">
        <v>332796</v>
      </c>
      <c r="E63" s="7">
        <v>1897191</v>
      </c>
      <c r="F63" s="7">
        <v>23038</v>
      </c>
      <c r="G63" s="8">
        <f t="shared" si="0"/>
        <v>2346410</v>
      </c>
      <c r="H63" s="7">
        <f t="shared" si="3"/>
        <v>0</v>
      </c>
      <c r="I63" s="2">
        <v>0</v>
      </c>
      <c r="J63" s="2">
        <v>0</v>
      </c>
      <c r="K63" s="7">
        <v>2173991</v>
      </c>
      <c r="L63" s="2">
        <v>0</v>
      </c>
      <c r="M63" s="7">
        <v>11154</v>
      </c>
      <c r="N63" s="8">
        <f t="shared" si="1"/>
        <v>2185145</v>
      </c>
      <c r="O63" s="8">
        <f t="shared" si="2"/>
        <v>-161265</v>
      </c>
    </row>
    <row r="64" spans="1:15" x14ac:dyDescent="0.25">
      <c r="A64" s="2" t="s">
        <v>77</v>
      </c>
      <c r="B64" s="7">
        <v>27731</v>
      </c>
      <c r="C64" s="2">
        <v>0</v>
      </c>
      <c r="D64" s="7">
        <v>10399</v>
      </c>
      <c r="E64" s="2">
        <v>0</v>
      </c>
      <c r="F64" s="7">
        <v>2214</v>
      </c>
      <c r="G64" s="8">
        <f t="shared" si="0"/>
        <v>38130</v>
      </c>
      <c r="H64" s="7">
        <f t="shared" si="3"/>
        <v>24542</v>
      </c>
      <c r="I64" s="7">
        <v>24542</v>
      </c>
      <c r="J64" s="2">
        <v>0</v>
      </c>
      <c r="K64" s="2">
        <v>0</v>
      </c>
      <c r="L64" s="2">
        <v>0</v>
      </c>
      <c r="M64" s="7">
        <v>13588</v>
      </c>
      <c r="N64" s="8">
        <f t="shared" si="1"/>
        <v>38130</v>
      </c>
      <c r="O64" s="8">
        <f t="shared" si="2"/>
        <v>0</v>
      </c>
    </row>
    <row r="65" spans="1:15" x14ac:dyDescent="0.25">
      <c r="A65" s="2" t="s">
        <v>78</v>
      </c>
      <c r="B65" s="7">
        <v>68974</v>
      </c>
      <c r="C65" s="7">
        <v>2525</v>
      </c>
      <c r="D65" s="7">
        <v>72692</v>
      </c>
      <c r="E65" s="2">
        <v>0</v>
      </c>
      <c r="F65" s="7">
        <v>22420</v>
      </c>
      <c r="G65" s="8">
        <f t="shared" si="0"/>
        <v>141666</v>
      </c>
      <c r="H65" s="7">
        <f t="shared" si="3"/>
        <v>94751</v>
      </c>
      <c r="I65" s="7">
        <v>94751</v>
      </c>
      <c r="J65" s="2">
        <v>0</v>
      </c>
      <c r="K65" s="2">
        <v>0</v>
      </c>
      <c r="L65" s="2">
        <v>0</v>
      </c>
      <c r="M65" s="7">
        <v>42601</v>
      </c>
      <c r="N65" s="8">
        <f t="shared" si="1"/>
        <v>137352</v>
      </c>
      <c r="O65" s="8">
        <f t="shared" si="2"/>
        <v>-4314</v>
      </c>
    </row>
    <row r="66" spans="1:15" x14ac:dyDescent="0.25">
      <c r="A66" s="2" t="s">
        <v>79</v>
      </c>
      <c r="B66" s="7">
        <v>44079</v>
      </c>
      <c r="C66" s="7">
        <v>8726</v>
      </c>
      <c r="D66" s="7">
        <v>24433</v>
      </c>
      <c r="E66" s="2">
        <v>0</v>
      </c>
      <c r="F66" s="7">
        <v>3766</v>
      </c>
      <c r="G66" s="8">
        <f t="shared" si="0"/>
        <v>68512</v>
      </c>
      <c r="H66" s="7">
        <f t="shared" si="3"/>
        <v>44951</v>
      </c>
      <c r="I66" s="7">
        <v>44951</v>
      </c>
      <c r="J66" s="2">
        <v>0</v>
      </c>
      <c r="K66" s="2">
        <v>0</v>
      </c>
      <c r="L66" s="7">
        <v>1960</v>
      </c>
      <c r="M66" s="7">
        <v>25100</v>
      </c>
      <c r="N66" s="8">
        <f t="shared" si="1"/>
        <v>72011</v>
      </c>
      <c r="O66" s="8">
        <f t="shared" si="2"/>
        <v>3499</v>
      </c>
    </row>
    <row r="67" spans="1:15" x14ac:dyDescent="0.25">
      <c r="A67" s="2" t="s">
        <v>80</v>
      </c>
      <c r="B67" s="7">
        <v>173918</v>
      </c>
      <c r="C67" s="7">
        <v>42431</v>
      </c>
      <c r="D67" s="7">
        <v>53438</v>
      </c>
      <c r="E67" s="2">
        <v>6000</v>
      </c>
      <c r="F67" s="2">
        <v>6000</v>
      </c>
      <c r="G67" s="8">
        <f t="shared" si="0"/>
        <v>233356</v>
      </c>
      <c r="H67" s="7">
        <f t="shared" si="3"/>
        <v>203668</v>
      </c>
      <c r="I67" s="7">
        <v>203668</v>
      </c>
      <c r="J67" s="2">
        <v>0</v>
      </c>
      <c r="K67" s="2">
        <v>0</v>
      </c>
      <c r="L67" s="2">
        <v>0</v>
      </c>
      <c r="M67" s="7">
        <v>31616</v>
      </c>
      <c r="N67" s="8">
        <f t="shared" si="1"/>
        <v>235284</v>
      </c>
      <c r="O67" s="8">
        <f t="shared" si="2"/>
        <v>1928</v>
      </c>
    </row>
    <row r="68" spans="1:15" x14ac:dyDescent="0.25">
      <c r="A68" s="2" t="s">
        <v>81</v>
      </c>
      <c r="B68" s="7">
        <v>15185</v>
      </c>
      <c r="C68" s="7">
        <v>1917</v>
      </c>
      <c r="D68" s="7">
        <v>9774</v>
      </c>
      <c r="E68" s="2">
        <v>0</v>
      </c>
      <c r="F68" s="7">
        <v>2812</v>
      </c>
      <c r="G68" s="8">
        <f t="shared" si="0"/>
        <v>24959</v>
      </c>
      <c r="H68" s="7">
        <f t="shared" si="3"/>
        <v>14593</v>
      </c>
      <c r="I68" s="7">
        <v>14593</v>
      </c>
      <c r="J68" s="2">
        <v>0</v>
      </c>
      <c r="K68" s="2">
        <v>0</v>
      </c>
      <c r="L68" s="7">
        <v>4234</v>
      </c>
      <c r="M68" s="7">
        <v>6462</v>
      </c>
      <c r="N68" s="8">
        <f t="shared" si="1"/>
        <v>25289</v>
      </c>
      <c r="O68" s="8">
        <f t="shared" si="2"/>
        <v>330</v>
      </c>
    </row>
    <row r="69" spans="1:15" x14ac:dyDescent="0.25">
      <c r="A69" s="2" t="s">
        <v>82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8">
        <f t="shared" si="0"/>
        <v>0</v>
      </c>
      <c r="H69" s="7">
        <f t="shared" si="3"/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8">
        <f t="shared" si="1"/>
        <v>0</v>
      </c>
      <c r="O69" s="8">
        <f t="shared" si="2"/>
        <v>0</v>
      </c>
    </row>
    <row r="70" spans="1:15" x14ac:dyDescent="0.25">
      <c r="A70" s="2" t="s">
        <v>83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8">
        <f t="shared" ref="G70:G133" si="4">B70+D70+E70</f>
        <v>0</v>
      </c>
      <c r="H70" s="7">
        <f t="shared" si="3"/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8">
        <f t="shared" ref="N70:N133" si="5">H70+K70+L70+M70</f>
        <v>0</v>
      </c>
      <c r="O70" s="8">
        <f t="shared" ref="O70:O133" si="6">N70-G70</f>
        <v>0</v>
      </c>
    </row>
    <row r="71" spans="1:15" x14ac:dyDescent="0.25">
      <c r="A71" s="2" t="s">
        <v>84</v>
      </c>
      <c r="B71" s="7">
        <v>18613</v>
      </c>
      <c r="C71" s="7">
        <v>4988</v>
      </c>
      <c r="D71" s="7">
        <v>5582</v>
      </c>
      <c r="E71" s="2">
        <v>0</v>
      </c>
      <c r="F71" s="2">
        <v>350</v>
      </c>
      <c r="G71" s="8">
        <f t="shared" si="4"/>
        <v>24195</v>
      </c>
      <c r="H71" s="7">
        <f t="shared" ref="H71:H134" si="7">I71+J71</f>
        <v>16556</v>
      </c>
      <c r="I71" s="7">
        <v>16556</v>
      </c>
      <c r="J71" s="2">
        <v>0</v>
      </c>
      <c r="K71" s="2">
        <v>6950</v>
      </c>
      <c r="L71" s="2">
        <v>0</v>
      </c>
      <c r="M71" s="2">
        <v>625</v>
      </c>
      <c r="N71" s="8">
        <f t="shared" si="5"/>
        <v>24131</v>
      </c>
      <c r="O71" s="8">
        <f t="shared" si="6"/>
        <v>-64</v>
      </c>
    </row>
    <row r="72" spans="1:15" x14ac:dyDescent="0.25">
      <c r="A72" s="2" t="s">
        <v>85</v>
      </c>
      <c r="B72" s="7">
        <v>87251</v>
      </c>
      <c r="C72" s="7">
        <v>13168</v>
      </c>
      <c r="D72" s="7">
        <v>52512</v>
      </c>
      <c r="E72" s="2">
        <v>0</v>
      </c>
      <c r="F72" s="7">
        <v>13440</v>
      </c>
      <c r="G72" s="8">
        <f t="shared" si="4"/>
        <v>139763</v>
      </c>
      <c r="H72" s="7">
        <f t="shared" si="7"/>
        <v>90441</v>
      </c>
      <c r="I72" s="7">
        <v>90441</v>
      </c>
      <c r="J72" s="2">
        <v>0</v>
      </c>
      <c r="K72" s="2">
        <v>0</v>
      </c>
      <c r="L72" s="7">
        <v>2008</v>
      </c>
      <c r="M72" s="7">
        <v>47314</v>
      </c>
      <c r="N72" s="8">
        <f t="shared" si="5"/>
        <v>139763</v>
      </c>
      <c r="O72" s="8">
        <f t="shared" si="6"/>
        <v>0</v>
      </c>
    </row>
    <row r="73" spans="1:15" x14ac:dyDescent="0.25">
      <c r="A73" s="2" t="s">
        <v>86</v>
      </c>
      <c r="B73" s="7">
        <v>80349</v>
      </c>
      <c r="C73" s="2">
        <v>400</v>
      </c>
      <c r="D73" s="7">
        <v>95550</v>
      </c>
      <c r="E73" s="7">
        <v>437071</v>
      </c>
      <c r="F73" s="7">
        <v>6226</v>
      </c>
      <c r="G73" s="8">
        <f t="shared" si="4"/>
        <v>612970</v>
      </c>
      <c r="H73" s="7">
        <f t="shared" si="7"/>
        <v>583828</v>
      </c>
      <c r="I73" s="7">
        <v>583828</v>
      </c>
      <c r="J73" s="2">
        <v>0</v>
      </c>
      <c r="K73" s="2">
        <v>0</v>
      </c>
      <c r="L73" s="7">
        <v>8708</v>
      </c>
      <c r="M73" s="7">
        <v>15447</v>
      </c>
      <c r="N73" s="8">
        <f t="shared" si="5"/>
        <v>607983</v>
      </c>
      <c r="O73" s="8">
        <f t="shared" si="6"/>
        <v>-4987</v>
      </c>
    </row>
    <row r="74" spans="1:15" x14ac:dyDescent="0.25">
      <c r="A74" s="2" t="s">
        <v>87</v>
      </c>
      <c r="B74" s="7">
        <v>2784</v>
      </c>
      <c r="C74" s="2">
        <v>0</v>
      </c>
      <c r="D74" s="7">
        <v>4839</v>
      </c>
      <c r="E74" s="2">
        <v>0</v>
      </c>
      <c r="F74" s="2">
        <v>420</v>
      </c>
      <c r="G74" s="8">
        <f t="shared" si="4"/>
        <v>7623</v>
      </c>
      <c r="H74" s="7">
        <f t="shared" si="7"/>
        <v>3763</v>
      </c>
      <c r="I74" s="7">
        <v>3763</v>
      </c>
      <c r="J74" s="2">
        <v>0</v>
      </c>
      <c r="K74" s="2">
        <v>0</v>
      </c>
      <c r="L74" s="2">
        <v>0</v>
      </c>
      <c r="M74" s="7">
        <v>3521</v>
      </c>
      <c r="N74" s="8">
        <f t="shared" si="5"/>
        <v>7284</v>
      </c>
      <c r="O74" s="8">
        <f t="shared" si="6"/>
        <v>-339</v>
      </c>
    </row>
    <row r="75" spans="1:15" x14ac:dyDescent="0.25">
      <c r="A75" s="2" t="s">
        <v>88</v>
      </c>
      <c r="B75" s="2">
        <v>605</v>
      </c>
      <c r="C75" s="2">
        <v>0</v>
      </c>
      <c r="D75" s="7">
        <v>7451</v>
      </c>
      <c r="E75" s="2">
        <v>0</v>
      </c>
      <c r="F75" s="2">
        <v>800</v>
      </c>
      <c r="G75" s="8">
        <f t="shared" si="4"/>
        <v>8056</v>
      </c>
      <c r="H75" s="7">
        <f t="shared" si="7"/>
        <v>2546</v>
      </c>
      <c r="I75" s="7">
        <v>2546</v>
      </c>
      <c r="J75" s="2">
        <v>0</v>
      </c>
      <c r="K75" s="2">
        <v>0</v>
      </c>
      <c r="L75" s="2">
        <v>174</v>
      </c>
      <c r="M75" s="7">
        <v>4884</v>
      </c>
      <c r="N75" s="8">
        <f t="shared" si="5"/>
        <v>7604</v>
      </c>
      <c r="O75" s="8">
        <f t="shared" si="6"/>
        <v>-452</v>
      </c>
    </row>
    <row r="76" spans="1:15" x14ac:dyDescent="0.25">
      <c r="A76" s="2" t="s">
        <v>89</v>
      </c>
      <c r="B76" s="7">
        <v>97689</v>
      </c>
      <c r="C76" s="2">
        <v>3500</v>
      </c>
      <c r="D76" s="7">
        <v>46217</v>
      </c>
      <c r="E76" s="2">
        <v>0</v>
      </c>
      <c r="F76" s="7">
        <v>11000</v>
      </c>
      <c r="G76" s="8">
        <f t="shared" si="4"/>
        <v>143906</v>
      </c>
      <c r="H76" s="7">
        <f t="shared" si="7"/>
        <v>89241</v>
      </c>
      <c r="I76" s="7">
        <v>89241</v>
      </c>
      <c r="J76" s="2">
        <v>0</v>
      </c>
      <c r="K76" s="2">
        <v>0</v>
      </c>
      <c r="L76" s="7">
        <v>34912</v>
      </c>
      <c r="M76" s="7">
        <v>25466</v>
      </c>
      <c r="N76" s="8">
        <f t="shared" si="5"/>
        <v>149619</v>
      </c>
      <c r="O76" s="8">
        <f t="shared" si="6"/>
        <v>5713</v>
      </c>
    </row>
    <row r="77" spans="1:15" x14ac:dyDescent="0.25">
      <c r="A77" s="2" t="s">
        <v>90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8">
        <f t="shared" si="4"/>
        <v>0</v>
      </c>
      <c r="H77" s="7">
        <f t="shared" si="7"/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8">
        <f t="shared" si="5"/>
        <v>0</v>
      </c>
      <c r="O77" s="8">
        <f t="shared" si="6"/>
        <v>0</v>
      </c>
    </row>
    <row r="78" spans="1:15" x14ac:dyDescent="0.25">
      <c r="A78" s="2" t="s">
        <v>91</v>
      </c>
      <c r="B78" s="7">
        <v>27680</v>
      </c>
      <c r="C78" s="7">
        <v>12861</v>
      </c>
      <c r="D78" s="7">
        <v>6269</v>
      </c>
      <c r="E78" s="2">
        <v>0</v>
      </c>
      <c r="F78" s="2">
        <v>640</v>
      </c>
      <c r="G78" s="8">
        <f t="shared" si="4"/>
        <v>33949</v>
      </c>
      <c r="H78" s="7">
        <f t="shared" si="7"/>
        <v>31195</v>
      </c>
      <c r="I78" s="7">
        <v>31195</v>
      </c>
      <c r="J78" s="2">
        <v>0</v>
      </c>
      <c r="K78" s="2">
        <v>0</v>
      </c>
      <c r="L78" s="2">
        <v>900</v>
      </c>
      <c r="M78" s="7">
        <v>1206</v>
      </c>
      <c r="N78" s="8">
        <f t="shared" si="5"/>
        <v>33301</v>
      </c>
      <c r="O78" s="8">
        <f t="shared" si="6"/>
        <v>-648</v>
      </c>
    </row>
    <row r="79" spans="1:15" x14ac:dyDescent="0.25">
      <c r="A79" s="2" t="s">
        <v>92</v>
      </c>
      <c r="B79" s="7">
        <v>118344</v>
      </c>
      <c r="C79" s="7">
        <v>24387</v>
      </c>
      <c r="D79" s="7">
        <v>105781</v>
      </c>
      <c r="E79" s="2">
        <v>0</v>
      </c>
      <c r="F79" s="7">
        <v>25774</v>
      </c>
      <c r="G79" s="8">
        <f t="shared" si="4"/>
        <v>224125</v>
      </c>
      <c r="H79" s="7">
        <f t="shared" si="7"/>
        <v>93517</v>
      </c>
      <c r="I79" s="7">
        <v>93517</v>
      </c>
      <c r="J79" s="2">
        <v>0</v>
      </c>
      <c r="K79" s="2">
        <v>0</v>
      </c>
      <c r="L79" s="2">
        <v>70</v>
      </c>
      <c r="M79" s="7">
        <v>135328</v>
      </c>
      <c r="N79" s="8">
        <f t="shared" si="5"/>
        <v>228915</v>
      </c>
      <c r="O79" s="8">
        <f t="shared" si="6"/>
        <v>4790</v>
      </c>
    </row>
    <row r="80" spans="1:15" x14ac:dyDescent="0.25">
      <c r="A80" s="2" t="s">
        <v>93</v>
      </c>
      <c r="B80" s="7">
        <v>8452</v>
      </c>
      <c r="C80" s="2">
        <v>0</v>
      </c>
      <c r="D80" s="7">
        <v>12058</v>
      </c>
      <c r="E80" s="7">
        <v>2834693</v>
      </c>
      <c r="F80" s="2">
        <v>0</v>
      </c>
      <c r="G80" s="8">
        <f t="shared" si="4"/>
        <v>2855203</v>
      </c>
      <c r="H80" s="7">
        <f t="shared" si="7"/>
        <v>0</v>
      </c>
      <c r="I80" s="2">
        <v>0</v>
      </c>
      <c r="J80" s="2">
        <v>0</v>
      </c>
      <c r="K80" s="2">
        <v>0</v>
      </c>
      <c r="L80" s="2">
        <v>0</v>
      </c>
      <c r="M80" s="7">
        <v>2855203</v>
      </c>
      <c r="N80" s="8">
        <f t="shared" si="5"/>
        <v>2855203</v>
      </c>
      <c r="O80" s="8">
        <f t="shared" si="6"/>
        <v>0</v>
      </c>
    </row>
    <row r="81" spans="1:15" x14ac:dyDescent="0.25">
      <c r="A81" s="2" t="s">
        <v>94</v>
      </c>
      <c r="B81" s="7">
        <v>174292</v>
      </c>
      <c r="C81" s="7">
        <v>36520</v>
      </c>
      <c r="D81" s="7">
        <v>74305</v>
      </c>
      <c r="E81" s="2">
        <v>0</v>
      </c>
      <c r="F81" s="7">
        <v>29000</v>
      </c>
      <c r="G81" s="8">
        <f t="shared" si="4"/>
        <v>248597</v>
      </c>
      <c r="H81" s="7">
        <f t="shared" si="7"/>
        <v>187828</v>
      </c>
      <c r="I81" s="7">
        <v>172643</v>
      </c>
      <c r="J81" s="7">
        <v>15185</v>
      </c>
      <c r="K81" s="2">
        <v>0</v>
      </c>
      <c r="L81" s="7">
        <v>26078</v>
      </c>
      <c r="M81" s="7">
        <v>23915</v>
      </c>
      <c r="N81" s="8">
        <f t="shared" si="5"/>
        <v>237821</v>
      </c>
      <c r="O81" s="8">
        <f t="shared" si="6"/>
        <v>-10776</v>
      </c>
    </row>
    <row r="82" spans="1:15" x14ac:dyDescent="0.25">
      <c r="A82" s="2" t="s">
        <v>95</v>
      </c>
      <c r="B82" s="7">
        <v>68253</v>
      </c>
      <c r="C82" s="7">
        <v>4819</v>
      </c>
      <c r="D82" s="7">
        <v>180777</v>
      </c>
      <c r="E82" s="7">
        <v>19372</v>
      </c>
      <c r="F82" s="7">
        <v>7200</v>
      </c>
      <c r="G82" s="8">
        <f t="shared" si="4"/>
        <v>268402</v>
      </c>
      <c r="H82" s="7">
        <f t="shared" si="7"/>
        <v>254523</v>
      </c>
      <c r="I82" s="7">
        <v>254523</v>
      </c>
      <c r="J82" s="2">
        <v>0</v>
      </c>
      <c r="K82" s="2">
        <v>0</v>
      </c>
      <c r="L82" s="7">
        <v>20267</v>
      </c>
      <c r="M82" s="7">
        <v>4200</v>
      </c>
      <c r="N82" s="8">
        <f t="shared" si="5"/>
        <v>278990</v>
      </c>
      <c r="O82" s="8">
        <f t="shared" si="6"/>
        <v>10588</v>
      </c>
    </row>
    <row r="83" spans="1:15" x14ac:dyDescent="0.25">
      <c r="A83" s="2" t="s">
        <v>96</v>
      </c>
      <c r="B83" s="7">
        <v>3720</v>
      </c>
      <c r="C83" s="2">
        <v>500</v>
      </c>
      <c r="D83" s="7">
        <v>6476</v>
      </c>
      <c r="E83" s="7">
        <v>200997</v>
      </c>
      <c r="F83" s="2">
        <v>150</v>
      </c>
      <c r="G83" s="8">
        <f t="shared" si="4"/>
        <v>211193</v>
      </c>
      <c r="H83" s="7">
        <f t="shared" si="7"/>
        <v>61562</v>
      </c>
      <c r="I83" s="2">
        <v>0</v>
      </c>
      <c r="J83" s="7">
        <v>61562</v>
      </c>
      <c r="K83" s="7">
        <v>40586</v>
      </c>
      <c r="L83" s="7">
        <v>1000</v>
      </c>
      <c r="M83" s="2">
        <v>500</v>
      </c>
      <c r="N83" s="8">
        <f t="shared" si="5"/>
        <v>103648</v>
      </c>
      <c r="O83" s="8">
        <f t="shared" si="6"/>
        <v>-107545</v>
      </c>
    </row>
    <row r="84" spans="1:15" x14ac:dyDescent="0.25">
      <c r="A84" s="2" t="s">
        <v>97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8">
        <f t="shared" si="4"/>
        <v>0</v>
      </c>
      <c r="H84" s="7">
        <f t="shared" si="7"/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8">
        <f t="shared" si="5"/>
        <v>0</v>
      </c>
      <c r="O84" s="8">
        <f t="shared" si="6"/>
        <v>0</v>
      </c>
    </row>
    <row r="85" spans="1:15" x14ac:dyDescent="0.25">
      <c r="A85" s="2" t="s">
        <v>98</v>
      </c>
      <c r="B85" s="7">
        <v>476800</v>
      </c>
      <c r="C85" s="7">
        <v>100810</v>
      </c>
      <c r="D85" s="7">
        <v>387580</v>
      </c>
      <c r="E85" s="2">
        <v>0</v>
      </c>
      <c r="F85" s="7">
        <v>73260</v>
      </c>
      <c r="G85" s="8">
        <f t="shared" si="4"/>
        <v>864380</v>
      </c>
      <c r="H85" s="7">
        <f t="shared" si="7"/>
        <v>188050</v>
      </c>
      <c r="I85" s="7">
        <v>182550</v>
      </c>
      <c r="J85" s="7">
        <v>5500</v>
      </c>
      <c r="K85" s="7">
        <v>30100</v>
      </c>
      <c r="L85" s="7">
        <v>30860</v>
      </c>
      <c r="M85" s="7">
        <v>615370</v>
      </c>
      <c r="N85" s="8">
        <f t="shared" si="5"/>
        <v>864380</v>
      </c>
      <c r="O85" s="8">
        <f t="shared" si="6"/>
        <v>0</v>
      </c>
    </row>
    <row r="86" spans="1:15" x14ac:dyDescent="0.25">
      <c r="A86" s="2" t="s">
        <v>99</v>
      </c>
      <c r="B86" s="7">
        <v>9946</v>
      </c>
      <c r="C86" s="2">
        <v>0</v>
      </c>
      <c r="D86" s="7">
        <v>13233</v>
      </c>
      <c r="E86" s="2">
        <v>0</v>
      </c>
      <c r="F86" s="7">
        <v>1100</v>
      </c>
      <c r="G86" s="8">
        <f t="shared" si="4"/>
        <v>23179</v>
      </c>
      <c r="H86" s="7">
        <f t="shared" si="7"/>
        <v>17584</v>
      </c>
      <c r="I86" s="7">
        <v>17584</v>
      </c>
      <c r="J86" s="2">
        <v>0</v>
      </c>
      <c r="K86" s="2">
        <v>0</v>
      </c>
      <c r="L86" s="2">
        <v>0</v>
      </c>
      <c r="M86" s="7">
        <v>4413</v>
      </c>
      <c r="N86" s="8">
        <f t="shared" si="5"/>
        <v>21997</v>
      </c>
      <c r="O86" s="8">
        <f t="shared" si="6"/>
        <v>-1182</v>
      </c>
    </row>
    <row r="87" spans="1:15" x14ac:dyDescent="0.25">
      <c r="A87" s="2" t="s">
        <v>100</v>
      </c>
      <c r="B87" s="7">
        <v>555720</v>
      </c>
      <c r="C87" s="7">
        <v>141500</v>
      </c>
      <c r="D87" s="7">
        <v>340869</v>
      </c>
      <c r="E87" s="2">
        <v>0</v>
      </c>
      <c r="F87" s="7">
        <v>56000</v>
      </c>
      <c r="G87" s="8">
        <f t="shared" si="4"/>
        <v>896589</v>
      </c>
      <c r="H87" s="7">
        <f t="shared" si="7"/>
        <v>628621</v>
      </c>
      <c r="I87" s="7">
        <v>628621</v>
      </c>
      <c r="J87" s="2">
        <v>0</v>
      </c>
      <c r="K87" s="2">
        <v>0</v>
      </c>
      <c r="L87" s="7">
        <v>223550</v>
      </c>
      <c r="M87" s="7">
        <v>26123</v>
      </c>
      <c r="N87" s="8">
        <f t="shared" si="5"/>
        <v>878294</v>
      </c>
      <c r="O87" s="8">
        <f t="shared" si="6"/>
        <v>-18295</v>
      </c>
    </row>
    <row r="88" spans="1:15" x14ac:dyDescent="0.25">
      <c r="A88" s="2" t="s">
        <v>101</v>
      </c>
      <c r="B88" s="7">
        <v>156523</v>
      </c>
      <c r="C88" s="2">
        <v>0</v>
      </c>
      <c r="D88" s="7">
        <v>73186</v>
      </c>
      <c r="E88" s="2">
        <v>0</v>
      </c>
      <c r="F88" s="7">
        <v>17700</v>
      </c>
      <c r="G88" s="8">
        <f t="shared" si="4"/>
        <v>229709</v>
      </c>
      <c r="H88" s="7">
        <f t="shared" si="7"/>
        <v>94196</v>
      </c>
      <c r="I88" s="7">
        <v>94196</v>
      </c>
      <c r="J88" s="2">
        <v>0</v>
      </c>
      <c r="K88" s="2">
        <v>0</v>
      </c>
      <c r="L88" s="2">
        <v>148</v>
      </c>
      <c r="M88" s="7">
        <v>134871</v>
      </c>
      <c r="N88" s="8">
        <f t="shared" si="5"/>
        <v>229215</v>
      </c>
      <c r="O88" s="8">
        <f t="shared" si="6"/>
        <v>-494</v>
      </c>
    </row>
    <row r="89" spans="1:15" x14ac:dyDescent="0.25">
      <c r="A89" s="2" t="s">
        <v>102</v>
      </c>
      <c r="B89" s="7">
        <v>5231</v>
      </c>
      <c r="C89" s="2">
        <v>117</v>
      </c>
      <c r="D89" s="7">
        <v>4162</v>
      </c>
      <c r="E89" s="7">
        <v>5423</v>
      </c>
      <c r="F89" s="2">
        <v>351</v>
      </c>
      <c r="G89" s="8">
        <f t="shared" si="4"/>
        <v>14816</v>
      </c>
      <c r="H89" s="7">
        <f t="shared" si="7"/>
        <v>11750</v>
      </c>
      <c r="I89" s="7">
        <v>9950</v>
      </c>
      <c r="J89" s="7">
        <v>1800</v>
      </c>
      <c r="K89" s="2">
        <v>0</v>
      </c>
      <c r="L89" s="2">
        <v>0</v>
      </c>
      <c r="M89" s="7">
        <v>2766</v>
      </c>
      <c r="N89" s="8">
        <f t="shared" si="5"/>
        <v>14516</v>
      </c>
      <c r="O89" s="8">
        <f t="shared" si="6"/>
        <v>-300</v>
      </c>
    </row>
    <row r="90" spans="1:15" x14ac:dyDescent="0.25">
      <c r="A90" s="2" t="s">
        <v>103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8">
        <f t="shared" si="4"/>
        <v>0</v>
      </c>
      <c r="H90" s="7">
        <f t="shared" si="7"/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8">
        <f t="shared" si="5"/>
        <v>0</v>
      </c>
      <c r="O90" s="8">
        <f t="shared" si="6"/>
        <v>0</v>
      </c>
    </row>
    <row r="91" spans="1:15" x14ac:dyDescent="0.25">
      <c r="A91" s="2" t="s">
        <v>104</v>
      </c>
      <c r="B91" s="7">
        <v>22175</v>
      </c>
      <c r="C91" s="7">
        <v>4612</v>
      </c>
      <c r="D91" s="7">
        <v>15575</v>
      </c>
      <c r="E91" s="2">
        <v>0</v>
      </c>
      <c r="F91" s="7">
        <v>1389</v>
      </c>
      <c r="G91" s="8">
        <f t="shared" si="4"/>
        <v>37750</v>
      </c>
      <c r="H91" s="7">
        <f t="shared" si="7"/>
        <v>32285</v>
      </c>
      <c r="I91" s="7">
        <v>32285</v>
      </c>
      <c r="J91" s="2">
        <v>0</v>
      </c>
      <c r="K91" s="2">
        <v>0</v>
      </c>
      <c r="L91" s="2">
        <v>892</v>
      </c>
      <c r="M91" s="2">
        <v>426</v>
      </c>
      <c r="N91" s="8">
        <f t="shared" si="5"/>
        <v>33603</v>
      </c>
      <c r="O91" s="8">
        <f t="shared" si="6"/>
        <v>-4147</v>
      </c>
    </row>
    <row r="92" spans="1:15" x14ac:dyDescent="0.25">
      <c r="A92" s="2" t="s">
        <v>105</v>
      </c>
      <c r="B92" s="7">
        <v>8676</v>
      </c>
      <c r="C92" s="2">
        <v>0</v>
      </c>
      <c r="D92" s="7">
        <v>9880</v>
      </c>
      <c r="E92" s="2">
        <v>0</v>
      </c>
      <c r="F92" s="7">
        <v>1134</v>
      </c>
      <c r="G92" s="8">
        <f t="shared" si="4"/>
        <v>18556</v>
      </c>
      <c r="H92" s="7">
        <f t="shared" si="7"/>
        <v>13909</v>
      </c>
      <c r="I92" s="7">
        <v>13909</v>
      </c>
      <c r="J92" s="2">
        <v>0</v>
      </c>
      <c r="K92" s="2">
        <v>0</v>
      </c>
      <c r="L92" s="2">
        <v>0</v>
      </c>
      <c r="M92" s="7">
        <v>3824</v>
      </c>
      <c r="N92" s="8">
        <f t="shared" si="5"/>
        <v>17733</v>
      </c>
      <c r="O92" s="8">
        <f t="shared" si="6"/>
        <v>-823</v>
      </c>
    </row>
    <row r="93" spans="1:15" x14ac:dyDescent="0.25">
      <c r="A93" s="2" t="s">
        <v>106</v>
      </c>
      <c r="B93" s="7">
        <v>12840</v>
      </c>
      <c r="C93" s="2">
        <v>62</v>
      </c>
      <c r="D93" s="7">
        <v>31235</v>
      </c>
      <c r="E93" s="2">
        <v>0</v>
      </c>
      <c r="F93" s="2">
        <v>1100</v>
      </c>
      <c r="G93" s="8">
        <f t="shared" si="4"/>
        <v>44075</v>
      </c>
      <c r="H93" s="7">
        <f t="shared" si="7"/>
        <v>20187</v>
      </c>
      <c r="I93" s="7">
        <v>20187</v>
      </c>
      <c r="J93" s="2">
        <v>0</v>
      </c>
      <c r="K93" s="2">
        <v>0</v>
      </c>
      <c r="L93" s="2">
        <v>640</v>
      </c>
      <c r="M93" s="7">
        <v>23087</v>
      </c>
      <c r="N93" s="8">
        <f t="shared" si="5"/>
        <v>43914</v>
      </c>
      <c r="O93" s="8">
        <f t="shared" si="6"/>
        <v>-161</v>
      </c>
    </row>
    <row r="94" spans="1:15" x14ac:dyDescent="0.25">
      <c r="A94" s="2" t="s">
        <v>107</v>
      </c>
      <c r="B94" s="7">
        <v>5439</v>
      </c>
      <c r="C94" s="2">
        <v>600</v>
      </c>
      <c r="D94" s="7">
        <v>3369</v>
      </c>
      <c r="E94" s="2">
        <v>0</v>
      </c>
      <c r="F94" s="2">
        <v>90</v>
      </c>
      <c r="G94" s="8">
        <f t="shared" si="4"/>
        <v>8808</v>
      </c>
      <c r="H94" s="7">
        <f t="shared" si="7"/>
        <v>7423</v>
      </c>
      <c r="I94" s="7">
        <v>7423</v>
      </c>
      <c r="J94" s="2">
        <v>0</v>
      </c>
      <c r="K94" s="2">
        <v>0</v>
      </c>
      <c r="L94" s="2">
        <v>0</v>
      </c>
      <c r="M94" s="2">
        <v>561</v>
      </c>
      <c r="N94" s="8">
        <f t="shared" si="5"/>
        <v>7984</v>
      </c>
      <c r="O94" s="8">
        <f t="shared" si="6"/>
        <v>-824</v>
      </c>
    </row>
    <row r="95" spans="1:15" x14ac:dyDescent="0.25">
      <c r="A95" s="2" t="s">
        <v>108</v>
      </c>
      <c r="B95" s="7">
        <v>1393</v>
      </c>
      <c r="C95" s="2">
        <v>66</v>
      </c>
      <c r="D95" s="7">
        <v>2776</v>
      </c>
      <c r="E95" s="7">
        <v>6689</v>
      </c>
      <c r="F95" s="2">
        <v>8</v>
      </c>
      <c r="G95" s="8">
        <f t="shared" si="4"/>
        <v>10858</v>
      </c>
      <c r="H95" s="7">
        <f t="shared" si="7"/>
        <v>10057</v>
      </c>
      <c r="I95" s="7">
        <v>2057</v>
      </c>
      <c r="J95" s="7">
        <v>8000</v>
      </c>
      <c r="K95" s="2">
        <v>0</v>
      </c>
      <c r="L95" s="7">
        <v>1196</v>
      </c>
      <c r="M95" s="2">
        <v>402</v>
      </c>
      <c r="N95" s="8">
        <f t="shared" si="5"/>
        <v>11655</v>
      </c>
      <c r="O95" s="8">
        <f t="shared" si="6"/>
        <v>797</v>
      </c>
    </row>
    <row r="96" spans="1:15" x14ac:dyDescent="0.25">
      <c r="A96" s="2" t="s">
        <v>109</v>
      </c>
      <c r="B96" s="7">
        <v>101201</v>
      </c>
      <c r="C96" s="7">
        <v>1308</v>
      </c>
      <c r="D96" s="7">
        <v>387459</v>
      </c>
      <c r="E96" s="2">
        <v>0</v>
      </c>
      <c r="F96" s="7">
        <v>27245</v>
      </c>
      <c r="G96" s="8">
        <f t="shared" si="4"/>
        <v>488660</v>
      </c>
      <c r="H96" s="7">
        <f t="shared" si="7"/>
        <v>100952</v>
      </c>
      <c r="I96" s="7">
        <v>100952</v>
      </c>
      <c r="J96" s="2">
        <v>0</v>
      </c>
      <c r="K96" s="2">
        <v>0</v>
      </c>
      <c r="L96" s="7">
        <v>2790</v>
      </c>
      <c r="M96" s="7">
        <v>385383</v>
      </c>
      <c r="N96" s="8">
        <f t="shared" si="5"/>
        <v>489125</v>
      </c>
      <c r="O96" s="8">
        <f t="shared" si="6"/>
        <v>465</v>
      </c>
    </row>
    <row r="97" spans="1:15" x14ac:dyDescent="0.25">
      <c r="A97" s="2" t="s">
        <v>110</v>
      </c>
      <c r="B97" s="7">
        <v>15162</v>
      </c>
      <c r="C97" s="7">
        <v>3291</v>
      </c>
      <c r="D97" s="7">
        <v>8088</v>
      </c>
      <c r="E97" s="2">
        <v>0</v>
      </c>
      <c r="F97" s="2">
        <v>3100</v>
      </c>
      <c r="G97" s="8">
        <f t="shared" si="4"/>
        <v>23250</v>
      </c>
      <c r="H97" s="7">
        <f t="shared" si="7"/>
        <v>19700</v>
      </c>
      <c r="I97" s="7">
        <v>19700</v>
      </c>
      <c r="J97" s="2">
        <v>0</v>
      </c>
      <c r="K97" s="2">
        <v>220</v>
      </c>
      <c r="L97" s="7">
        <v>1339</v>
      </c>
      <c r="M97" s="7">
        <v>1688</v>
      </c>
      <c r="N97" s="8">
        <f t="shared" si="5"/>
        <v>22947</v>
      </c>
      <c r="O97" s="8">
        <f t="shared" si="6"/>
        <v>-303</v>
      </c>
    </row>
    <row r="98" spans="1:15" x14ac:dyDescent="0.25">
      <c r="A98" s="2" t="s">
        <v>111</v>
      </c>
      <c r="B98" s="7">
        <v>28910</v>
      </c>
      <c r="C98" s="7">
        <v>6061</v>
      </c>
      <c r="D98" s="7">
        <v>11099</v>
      </c>
      <c r="E98" s="2">
        <v>0</v>
      </c>
      <c r="F98" s="2">
        <v>2576</v>
      </c>
      <c r="G98" s="8">
        <f t="shared" si="4"/>
        <v>40009</v>
      </c>
      <c r="H98" s="7">
        <f t="shared" si="7"/>
        <v>30281</v>
      </c>
      <c r="I98" s="7">
        <v>30281</v>
      </c>
      <c r="J98" s="2">
        <v>0</v>
      </c>
      <c r="K98" s="2">
        <v>0</v>
      </c>
      <c r="L98" s="7">
        <v>1361</v>
      </c>
      <c r="M98" s="7">
        <v>7771</v>
      </c>
      <c r="N98" s="8">
        <f t="shared" si="5"/>
        <v>39413</v>
      </c>
      <c r="O98" s="8">
        <f t="shared" si="6"/>
        <v>-596</v>
      </c>
    </row>
    <row r="99" spans="1:15" x14ac:dyDescent="0.25">
      <c r="A99" s="2" t="s">
        <v>112</v>
      </c>
      <c r="B99" s="7">
        <v>8801</v>
      </c>
      <c r="C99" s="2">
        <v>600</v>
      </c>
      <c r="D99" s="7">
        <v>3172</v>
      </c>
      <c r="E99" s="2">
        <v>0</v>
      </c>
      <c r="F99" s="2">
        <v>77</v>
      </c>
      <c r="G99" s="8">
        <f t="shared" si="4"/>
        <v>11973</v>
      </c>
      <c r="H99" s="7">
        <f t="shared" si="7"/>
        <v>12237</v>
      </c>
      <c r="I99" s="7">
        <v>12237</v>
      </c>
      <c r="J99" s="2">
        <v>0</v>
      </c>
      <c r="K99" s="2">
        <v>0</v>
      </c>
      <c r="L99" s="2">
        <v>0</v>
      </c>
      <c r="M99" s="2">
        <v>88</v>
      </c>
      <c r="N99" s="8">
        <f t="shared" si="5"/>
        <v>12325</v>
      </c>
      <c r="O99" s="8">
        <f t="shared" si="6"/>
        <v>352</v>
      </c>
    </row>
    <row r="100" spans="1:15" x14ac:dyDescent="0.25">
      <c r="A100" s="2" t="s">
        <v>113</v>
      </c>
      <c r="B100" s="7">
        <v>6340</v>
      </c>
      <c r="C100" s="2">
        <v>634</v>
      </c>
      <c r="D100" s="7">
        <v>9043</v>
      </c>
      <c r="E100" s="2">
        <v>720</v>
      </c>
      <c r="F100" s="7">
        <v>2595</v>
      </c>
      <c r="G100" s="8">
        <f t="shared" si="4"/>
        <v>16103</v>
      </c>
      <c r="H100" s="7">
        <f t="shared" si="7"/>
        <v>10537</v>
      </c>
      <c r="I100" s="7">
        <v>9817</v>
      </c>
      <c r="J100" s="2">
        <v>720</v>
      </c>
      <c r="K100" s="2">
        <v>0</v>
      </c>
      <c r="L100" s="2">
        <v>1074</v>
      </c>
      <c r="M100" s="7">
        <v>4512</v>
      </c>
      <c r="N100" s="8">
        <f t="shared" si="5"/>
        <v>16123</v>
      </c>
      <c r="O100" s="8">
        <f t="shared" si="6"/>
        <v>20</v>
      </c>
    </row>
    <row r="101" spans="1:15" x14ac:dyDescent="0.25">
      <c r="A101" s="2" t="s">
        <v>114</v>
      </c>
      <c r="B101" s="7">
        <v>13367</v>
      </c>
      <c r="C101" s="7">
        <v>1713</v>
      </c>
      <c r="D101" s="7">
        <v>5084</v>
      </c>
      <c r="E101" s="2">
        <v>0</v>
      </c>
      <c r="F101" s="7">
        <v>1285</v>
      </c>
      <c r="G101" s="8">
        <f t="shared" si="4"/>
        <v>18451</v>
      </c>
      <c r="H101" s="7">
        <f t="shared" si="7"/>
        <v>17303</v>
      </c>
      <c r="I101" s="7">
        <v>17303</v>
      </c>
      <c r="J101" s="2">
        <v>0</v>
      </c>
      <c r="K101" s="2">
        <v>0</v>
      </c>
      <c r="L101" s="2">
        <v>0</v>
      </c>
      <c r="M101" s="2">
        <v>40</v>
      </c>
      <c r="N101" s="8">
        <f t="shared" si="5"/>
        <v>17343</v>
      </c>
      <c r="O101" s="8">
        <f t="shared" si="6"/>
        <v>-1108</v>
      </c>
    </row>
    <row r="102" spans="1:15" x14ac:dyDescent="0.25">
      <c r="A102" s="2" t="s">
        <v>115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8">
        <f t="shared" si="4"/>
        <v>0</v>
      </c>
      <c r="H102" s="7">
        <f t="shared" si="7"/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8">
        <f t="shared" si="5"/>
        <v>0</v>
      </c>
      <c r="O102" s="8">
        <f t="shared" si="6"/>
        <v>0</v>
      </c>
    </row>
    <row r="103" spans="1:15" x14ac:dyDescent="0.25">
      <c r="A103" s="2" t="s">
        <v>116</v>
      </c>
      <c r="B103" s="7">
        <v>6850</v>
      </c>
      <c r="C103" s="7">
        <v>1185</v>
      </c>
      <c r="D103" s="7">
        <v>3296</v>
      </c>
      <c r="E103" s="2">
        <v>80</v>
      </c>
      <c r="F103" s="2">
        <v>190</v>
      </c>
      <c r="G103" s="8">
        <f t="shared" si="4"/>
        <v>10226</v>
      </c>
      <c r="H103" s="7">
        <f t="shared" si="7"/>
        <v>7517</v>
      </c>
      <c r="I103" s="7">
        <v>7517</v>
      </c>
      <c r="J103" s="2">
        <v>0</v>
      </c>
      <c r="K103" s="2">
        <v>150</v>
      </c>
      <c r="L103" s="2">
        <v>0</v>
      </c>
      <c r="M103" s="7">
        <v>2881</v>
      </c>
      <c r="N103" s="8">
        <f t="shared" si="5"/>
        <v>10548</v>
      </c>
      <c r="O103" s="8">
        <f t="shared" si="6"/>
        <v>322</v>
      </c>
    </row>
    <row r="104" spans="1:15" x14ac:dyDescent="0.25">
      <c r="A104" s="2" t="s">
        <v>117</v>
      </c>
      <c r="B104" s="7">
        <v>19926</v>
      </c>
      <c r="C104" s="7">
        <v>4200</v>
      </c>
      <c r="D104" s="7">
        <v>13021</v>
      </c>
      <c r="E104" s="7">
        <v>1556100</v>
      </c>
      <c r="F104" s="7">
        <v>31800</v>
      </c>
      <c r="G104" s="8">
        <f t="shared" si="4"/>
        <v>1589047</v>
      </c>
      <c r="H104" s="7">
        <f t="shared" si="7"/>
        <v>856997</v>
      </c>
      <c r="I104" s="7">
        <v>10674</v>
      </c>
      <c r="J104" s="7">
        <v>846323</v>
      </c>
      <c r="K104" s="7">
        <v>45000</v>
      </c>
      <c r="L104" s="7">
        <v>441852</v>
      </c>
      <c r="M104" s="7">
        <v>235700</v>
      </c>
      <c r="N104" s="8">
        <f t="shared" si="5"/>
        <v>1579549</v>
      </c>
      <c r="O104" s="8">
        <f t="shared" si="6"/>
        <v>-9498</v>
      </c>
    </row>
    <row r="105" spans="1:15" x14ac:dyDescent="0.25">
      <c r="A105" s="2" t="s">
        <v>118</v>
      </c>
      <c r="B105" s="7">
        <v>18000</v>
      </c>
      <c r="C105" s="7">
        <v>4600</v>
      </c>
      <c r="D105" s="7">
        <v>7838</v>
      </c>
      <c r="E105" s="2">
        <v>0</v>
      </c>
      <c r="F105" s="7">
        <v>2965</v>
      </c>
      <c r="G105" s="8">
        <f t="shared" si="4"/>
        <v>25838</v>
      </c>
      <c r="H105" s="7">
        <f t="shared" si="7"/>
        <v>18000</v>
      </c>
      <c r="I105" s="7">
        <v>18000</v>
      </c>
      <c r="J105" s="2">
        <v>0</v>
      </c>
      <c r="K105" s="2">
        <v>0</v>
      </c>
      <c r="L105" s="2">
        <v>529</v>
      </c>
      <c r="M105" s="7">
        <v>6615</v>
      </c>
      <c r="N105" s="8">
        <f t="shared" si="5"/>
        <v>25144</v>
      </c>
      <c r="O105" s="8">
        <f t="shared" si="6"/>
        <v>-694</v>
      </c>
    </row>
    <row r="106" spans="1:15" x14ac:dyDescent="0.25">
      <c r="A106" s="2" t="s">
        <v>119</v>
      </c>
      <c r="B106" s="7">
        <v>12600</v>
      </c>
      <c r="C106" s="2">
        <v>0</v>
      </c>
      <c r="D106" s="7">
        <v>9365</v>
      </c>
      <c r="E106" s="2">
        <v>0</v>
      </c>
      <c r="F106" s="2">
        <v>0</v>
      </c>
      <c r="G106" s="8">
        <f t="shared" si="4"/>
        <v>21965</v>
      </c>
      <c r="H106" s="7">
        <f t="shared" si="7"/>
        <v>11779</v>
      </c>
      <c r="I106" s="7">
        <v>11779</v>
      </c>
      <c r="J106" s="2">
        <v>0</v>
      </c>
      <c r="K106" s="2">
        <v>0</v>
      </c>
      <c r="L106" s="7">
        <v>10151</v>
      </c>
      <c r="M106" s="2">
        <v>0</v>
      </c>
      <c r="N106" s="8">
        <f t="shared" si="5"/>
        <v>21930</v>
      </c>
      <c r="O106" s="8">
        <f t="shared" si="6"/>
        <v>-35</v>
      </c>
    </row>
    <row r="107" spans="1:15" x14ac:dyDescent="0.25">
      <c r="A107" s="2" t="s">
        <v>120</v>
      </c>
      <c r="B107" s="7">
        <v>53578</v>
      </c>
      <c r="C107" s="7">
        <v>13585</v>
      </c>
      <c r="D107" s="7">
        <v>23325</v>
      </c>
      <c r="E107" s="7">
        <v>38259</v>
      </c>
      <c r="F107" s="7">
        <v>1200</v>
      </c>
      <c r="G107" s="8">
        <f t="shared" si="4"/>
        <v>115162</v>
      </c>
      <c r="H107" s="7">
        <f t="shared" si="7"/>
        <v>56935</v>
      </c>
      <c r="I107" s="7">
        <v>56935</v>
      </c>
      <c r="J107" s="2">
        <v>0</v>
      </c>
      <c r="K107" s="2">
        <v>0</v>
      </c>
      <c r="L107" s="7">
        <v>40553</v>
      </c>
      <c r="M107" s="7">
        <v>5978</v>
      </c>
      <c r="N107" s="8">
        <f t="shared" si="5"/>
        <v>103466</v>
      </c>
      <c r="O107" s="8">
        <f t="shared" si="6"/>
        <v>-11696</v>
      </c>
    </row>
    <row r="108" spans="1:15" x14ac:dyDescent="0.25">
      <c r="A108" s="2" t="s">
        <v>121</v>
      </c>
      <c r="B108" s="7">
        <v>185953</v>
      </c>
      <c r="C108" s="7">
        <v>5771</v>
      </c>
      <c r="D108" s="7">
        <v>128300</v>
      </c>
      <c r="E108" s="7">
        <v>5486</v>
      </c>
      <c r="F108" s="7">
        <v>29832</v>
      </c>
      <c r="G108" s="8">
        <f t="shared" si="4"/>
        <v>319739</v>
      </c>
      <c r="H108" s="7">
        <f t="shared" si="7"/>
        <v>190178</v>
      </c>
      <c r="I108" s="7">
        <v>184692</v>
      </c>
      <c r="J108" s="7">
        <v>5486</v>
      </c>
      <c r="K108" s="2">
        <v>0</v>
      </c>
      <c r="L108" s="7">
        <v>11164</v>
      </c>
      <c r="M108" s="7">
        <v>118967</v>
      </c>
      <c r="N108" s="8">
        <f t="shared" si="5"/>
        <v>320309</v>
      </c>
      <c r="O108" s="8">
        <f t="shared" si="6"/>
        <v>570</v>
      </c>
    </row>
    <row r="109" spans="1:15" x14ac:dyDescent="0.25">
      <c r="A109" s="2" t="s">
        <v>122</v>
      </c>
      <c r="B109" s="7">
        <v>52800</v>
      </c>
      <c r="C109" s="7">
        <v>11870</v>
      </c>
      <c r="D109" s="7">
        <v>32705</v>
      </c>
      <c r="E109" s="2">
        <v>50</v>
      </c>
      <c r="F109" s="7">
        <v>10600</v>
      </c>
      <c r="G109" s="8">
        <f t="shared" si="4"/>
        <v>85555</v>
      </c>
      <c r="H109" s="7">
        <f t="shared" si="7"/>
        <v>28755</v>
      </c>
      <c r="I109" s="7">
        <v>28755</v>
      </c>
      <c r="J109" s="2">
        <v>0</v>
      </c>
      <c r="K109" s="2">
        <v>0</v>
      </c>
      <c r="L109" s="2">
        <v>50</v>
      </c>
      <c r="M109" s="7">
        <v>63524</v>
      </c>
      <c r="N109" s="8">
        <f t="shared" si="5"/>
        <v>92329</v>
      </c>
      <c r="O109" s="8">
        <f t="shared" si="6"/>
        <v>6774</v>
      </c>
    </row>
    <row r="110" spans="1:15" x14ac:dyDescent="0.25">
      <c r="A110" s="2" t="s">
        <v>123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8">
        <f t="shared" si="4"/>
        <v>0</v>
      </c>
      <c r="H110" s="7">
        <f t="shared" si="7"/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8">
        <f t="shared" si="5"/>
        <v>0</v>
      </c>
      <c r="O110" s="8">
        <f t="shared" si="6"/>
        <v>0</v>
      </c>
    </row>
    <row r="111" spans="1:15" x14ac:dyDescent="0.25">
      <c r="A111" s="2" t="s">
        <v>124</v>
      </c>
      <c r="B111" s="7">
        <v>1100</v>
      </c>
      <c r="C111" s="2">
        <v>73</v>
      </c>
      <c r="D111" s="2">
        <v>2800</v>
      </c>
      <c r="E111" s="2">
        <v>0</v>
      </c>
      <c r="F111" s="2">
        <v>1000</v>
      </c>
      <c r="G111" s="8">
        <f t="shared" si="4"/>
        <v>3900</v>
      </c>
      <c r="H111" s="7">
        <f t="shared" si="7"/>
        <v>2756</v>
      </c>
      <c r="I111" s="7">
        <v>2756</v>
      </c>
      <c r="J111" s="2">
        <v>0</v>
      </c>
      <c r="K111" s="2">
        <v>0</v>
      </c>
      <c r="L111" s="2">
        <v>0</v>
      </c>
      <c r="M111" s="2">
        <v>900</v>
      </c>
      <c r="N111" s="8">
        <f t="shared" si="5"/>
        <v>3656</v>
      </c>
      <c r="O111" s="8">
        <f t="shared" si="6"/>
        <v>-244</v>
      </c>
    </row>
    <row r="112" spans="1:15" x14ac:dyDescent="0.25">
      <c r="A112" s="2" t="s">
        <v>125</v>
      </c>
      <c r="B112" s="7">
        <v>11490</v>
      </c>
      <c r="C112" s="2">
        <v>592</v>
      </c>
      <c r="D112" s="7">
        <v>3545</v>
      </c>
      <c r="E112" s="2">
        <v>0</v>
      </c>
      <c r="F112" s="2">
        <v>820</v>
      </c>
      <c r="G112" s="8">
        <f t="shared" si="4"/>
        <v>15035</v>
      </c>
      <c r="H112" s="7">
        <f t="shared" si="7"/>
        <v>13284</v>
      </c>
      <c r="I112" s="7">
        <v>13284</v>
      </c>
      <c r="J112" s="2">
        <v>0</v>
      </c>
      <c r="K112" s="2">
        <v>0</v>
      </c>
      <c r="L112" s="2">
        <v>114</v>
      </c>
      <c r="M112" s="7">
        <v>1296</v>
      </c>
      <c r="N112" s="8">
        <f t="shared" si="5"/>
        <v>14694</v>
      </c>
      <c r="O112" s="8">
        <f t="shared" si="6"/>
        <v>-341</v>
      </c>
    </row>
    <row r="113" spans="1:15" x14ac:dyDescent="0.25">
      <c r="A113" s="2" t="s">
        <v>126</v>
      </c>
      <c r="B113" s="2">
        <v>0</v>
      </c>
      <c r="C113" s="2">
        <v>0</v>
      </c>
      <c r="D113" s="7">
        <v>14703</v>
      </c>
      <c r="E113" s="2">
        <v>0</v>
      </c>
      <c r="F113" s="7">
        <v>1750</v>
      </c>
      <c r="G113" s="8">
        <f t="shared" si="4"/>
        <v>14703</v>
      </c>
      <c r="H113" s="7">
        <f t="shared" si="7"/>
        <v>8246</v>
      </c>
      <c r="I113" s="7">
        <v>8246</v>
      </c>
      <c r="J113" s="2">
        <v>0</v>
      </c>
      <c r="K113" s="2">
        <v>0</v>
      </c>
      <c r="L113" s="2">
        <v>107</v>
      </c>
      <c r="M113" s="7">
        <v>5600</v>
      </c>
      <c r="N113" s="8">
        <f t="shared" si="5"/>
        <v>13953</v>
      </c>
      <c r="O113" s="8">
        <f t="shared" si="6"/>
        <v>-750</v>
      </c>
    </row>
    <row r="114" spans="1:15" x14ac:dyDescent="0.25">
      <c r="A114" s="2" t="s">
        <v>127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8">
        <f t="shared" si="4"/>
        <v>0</v>
      </c>
      <c r="H114" s="7">
        <f t="shared" si="7"/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8">
        <f t="shared" si="5"/>
        <v>0</v>
      </c>
      <c r="O114" s="8">
        <f t="shared" si="6"/>
        <v>0</v>
      </c>
    </row>
    <row r="115" spans="1:15" x14ac:dyDescent="0.25">
      <c r="A115" s="2" t="s">
        <v>128</v>
      </c>
      <c r="B115" s="7">
        <v>12926</v>
      </c>
      <c r="C115" s="7">
        <v>2808</v>
      </c>
      <c r="D115" s="7">
        <v>8196</v>
      </c>
      <c r="E115" s="2">
        <v>0</v>
      </c>
      <c r="F115" s="7">
        <v>1029</v>
      </c>
      <c r="G115" s="8">
        <f t="shared" si="4"/>
        <v>21122</v>
      </c>
      <c r="H115" s="7">
        <f t="shared" si="7"/>
        <v>11639</v>
      </c>
      <c r="I115" s="7">
        <v>11639</v>
      </c>
      <c r="J115" s="2">
        <v>0</v>
      </c>
      <c r="K115" s="2">
        <v>0</v>
      </c>
      <c r="L115" s="2">
        <v>203</v>
      </c>
      <c r="M115" s="7">
        <v>9635</v>
      </c>
      <c r="N115" s="8">
        <f t="shared" si="5"/>
        <v>21477</v>
      </c>
      <c r="O115" s="8">
        <f t="shared" si="6"/>
        <v>355</v>
      </c>
    </row>
    <row r="116" spans="1:15" x14ac:dyDescent="0.25">
      <c r="A116" s="2" t="s">
        <v>129</v>
      </c>
      <c r="B116" s="7">
        <v>10351</v>
      </c>
      <c r="C116" s="2">
        <v>136</v>
      </c>
      <c r="D116" s="7">
        <v>3895</v>
      </c>
      <c r="E116" s="2">
        <v>0</v>
      </c>
      <c r="F116" s="2">
        <v>195</v>
      </c>
      <c r="G116" s="8">
        <f t="shared" si="4"/>
        <v>14246</v>
      </c>
      <c r="H116" s="7">
        <f t="shared" si="7"/>
        <v>0</v>
      </c>
      <c r="I116" s="2">
        <v>0</v>
      </c>
      <c r="J116" s="2">
        <v>0</v>
      </c>
      <c r="K116" s="7">
        <v>10200</v>
      </c>
      <c r="L116" s="7">
        <v>90</v>
      </c>
      <c r="M116" s="7">
        <v>1036</v>
      </c>
      <c r="N116" s="8">
        <f t="shared" si="5"/>
        <v>11326</v>
      </c>
      <c r="O116" s="8">
        <f t="shared" si="6"/>
        <v>-2920</v>
      </c>
    </row>
    <row r="117" spans="1:15" x14ac:dyDescent="0.25">
      <c r="A117" s="2" t="s">
        <v>130</v>
      </c>
      <c r="B117" s="7">
        <v>17027</v>
      </c>
      <c r="C117" s="7">
        <v>5247</v>
      </c>
      <c r="D117" s="7">
        <v>17153</v>
      </c>
      <c r="E117" s="2">
        <v>0</v>
      </c>
      <c r="F117" s="2">
        <v>1000</v>
      </c>
      <c r="G117" s="8">
        <f t="shared" si="4"/>
        <v>34180</v>
      </c>
      <c r="H117" s="7">
        <f t="shared" si="7"/>
        <v>33372</v>
      </c>
      <c r="I117" s="7">
        <v>33372</v>
      </c>
      <c r="J117" s="2">
        <v>0</v>
      </c>
      <c r="K117" s="2">
        <v>0</v>
      </c>
      <c r="L117" s="2">
        <v>0</v>
      </c>
      <c r="M117" s="2">
        <v>317</v>
      </c>
      <c r="N117" s="8">
        <f t="shared" si="5"/>
        <v>33689</v>
      </c>
      <c r="O117" s="8">
        <f t="shared" si="6"/>
        <v>-491</v>
      </c>
    </row>
    <row r="118" spans="1:15" x14ac:dyDescent="0.25">
      <c r="A118" s="2" t="s">
        <v>131</v>
      </c>
      <c r="B118" s="7">
        <v>33872</v>
      </c>
      <c r="C118" s="7">
        <v>4621</v>
      </c>
      <c r="D118" s="7">
        <v>25500</v>
      </c>
      <c r="E118" s="2">
        <v>0</v>
      </c>
      <c r="F118" s="2">
        <v>7500</v>
      </c>
      <c r="G118" s="8">
        <f t="shared" si="4"/>
        <v>59372</v>
      </c>
      <c r="H118" s="7">
        <f t="shared" si="7"/>
        <v>37664</v>
      </c>
      <c r="I118" s="7">
        <v>37664</v>
      </c>
      <c r="J118" s="2">
        <v>0</v>
      </c>
      <c r="K118" s="2">
        <v>0</v>
      </c>
      <c r="L118" s="7">
        <v>3387</v>
      </c>
      <c r="M118" s="7">
        <v>16450</v>
      </c>
      <c r="N118" s="8">
        <f t="shared" si="5"/>
        <v>57501</v>
      </c>
      <c r="O118" s="8">
        <f t="shared" si="6"/>
        <v>-1871</v>
      </c>
    </row>
    <row r="119" spans="1:15" x14ac:dyDescent="0.25">
      <c r="A119" s="2" t="s">
        <v>132</v>
      </c>
      <c r="B119" s="7">
        <v>47351</v>
      </c>
      <c r="C119" s="2">
        <v>580</v>
      </c>
      <c r="D119" s="7">
        <v>50875</v>
      </c>
      <c r="E119" s="2">
        <v>0</v>
      </c>
      <c r="F119" s="7">
        <v>7000</v>
      </c>
      <c r="G119" s="8">
        <f t="shared" si="4"/>
        <v>98226</v>
      </c>
      <c r="H119" s="7">
        <f t="shared" si="7"/>
        <v>78641</v>
      </c>
      <c r="I119" s="7">
        <v>78641</v>
      </c>
      <c r="J119" s="2">
        <v>0</v>
      </c>
      <c r="K119" s="2">
        <v>0</v>
      </c>
      <c r="L119" s="7">
        <v>6264</v>
      </c>
      <c r="M119" s="7">
        <v>3535</v>
      </c>
      <c r="N119" s="8">
        <f t="shared" si="5"/>
        <v>88440</v>
      </c>
      <c r="O119" s="8">
        <f t="shared" si="6"/>
        <v>-9786</v>
      </c>
    </row>
    <row r="120" spans="1:15" x14ac:dyDescent="0.25">
      <c r="A120" s="2" t="s">
        <v>133</v>
      </c>
      <c r="B120" s="7">
        <v>5847</v>
      </c>
      <c r="C120" s="2">
        <v>745</v>
      </c>
      <c r="D120" s="7">
        <v>4497</v>
      </c>
      <c r="E120" s="2">
        <v>0</v>
      </c>
      <c r="F120" s="2">
        <v>830</v>
      </c>
      <c r="G120" s="8">
        <f t="shared" si="4"/>
        <v>10344</v>
      </c>
      <c r="H120" s="7">
        <f t="shared" si="7"/>
        <v>4822</v>
      </c>
      <c r="I120" s="7">
        <v>4822</v>
      </c>
      <c r="J120" s="2">
        <v>0</v>
      </c>
      <c r="K120" s="2">
        <v>0</v>
      </c>
      <c r="L120" s="2">
        <v>0</v>
      </c>
      <c r="M120" s="7">
        <v>4095</v>
      </c>
      <c r="N120" s="8">
        <f>H120+K120+L120+M120</f>
        <v>8917</v>
      </c>
      <c r="O120" s="8">
        <f t="shared" si="6"/>
        <v>-1427</v>
      </c>
    </row>
    <row r="121" spans="1:15" x14ac:dyDescent="0.25">
      <c r="A121" s="2" t="s">
        <v>134</v>
      </c>
      <c r="B121" s="7">
        <v>28644</v>
      </c>
      <c r="C121" s="2">
        <v>520</v>
      </c>
      <c r="D121" s="7">
        <v>8858</v>
      </c>
      <c r="E121" s="2">
        <v>0</v>
      </c>
      <c r="F121" s="7">
        <v>1651</v>
      </c>
      <c r="G121" s="8">
        <f t="shared" si="4"/>
        <v>37502</v>
      </c>
      <c r="H121" s="7">
        <f t="shared" si="7"/>
        <v>16556</v>
      </c>
      <c r="I121" s="7">
        <v>16556</v>
      </c>
      <c r="J121" s="2">
        <v>0</v>
      </c>
      <c r="K121" s="7">
        <v>9274</v>
      </c>
      <c r="L121" s="7">
        <v>7583</v>
      </c>
      <c r="M121" s="7">
        <v>3870</v>
      </c>
      <c r="N121" s="8">
        <f t="shared" si="5"/>
        <v>37283</v>
      </c>
      <c r="O121" s="8">
        <f t="shared" si="6"/>
        <v>-219</v>
      </c>
    </row>
    <row r="122" spans="1:15" x14ac:dyDescent="0.25">
      <c r="A122" s="2" t="s">
        <v>135</v>
      </c>
      <c r="B122" s="7">
        <v>15148</v>
      </c>
      <c r="C122" s="7">
        <v>2541</v>
      </c>
      <c r="D122" s="7">
        <v>11760</v>
      </c>
      <c r="E122" s="2">
        <v>0</v>
      </c>
      <c r="F122" s="7">
        <v>1300</v>
      </c>
      <c r="G122" s="8">
        <f t="shared" si="4"/>
        <v>26908</v>
      </c>
      <c r="H122" s="7">
        <f t="shared" si="7"/>
        <v>5981</v>
      </c>
      <c r="I122" s="7">
        <v>5981</v>
      </c>
      <c r="J122" s="2">
        <v>0</v>
      </c>
      <c r="K122" s="2">
        <v>0</v>
      </c>
      <c r="L122" s="2">
        <v>322</v>
      </c>
      <c r="M122" s="7">
        <v>21457</v>
      </c>
      <c r="N122" s="8">
        <f t="shared" si="5"/>
        <v>27760</v>
      </c>
      <c r="O122" s="8">
        <f t="shared" si="6"/>
        <v>852</v>
      </c>
    </row>
    <row r="123" spans="1:15" x14ac:dyDescent="0.25">
      <c r="A123" s="2" t="s">
        <v>136</v>
      </c>
      <c r="B123" s="7">
        <v>37861</v>
      </c>
      <c r="C123" s="7">
        <v>4439</v>
      </c>
      <c r="D123" s="7">
        <v>20572</v>
      </c>
      <c r="E123" s="2">
        <v>0</v>
      </c>
      <c r="F123" s="7">
        <v>5594</v>
      </c>
      <c r="G123" s="8">
        <f t="shared" si="4"/>
        <v>58433</v>
      </c>
      <c r="H123" s="7">
        <f t="shared" si="7"/>
        <v>41639</v>
      </c>
      <c r="I123" s="7">
        <v>41639</v>
      </c>
      <c r="J123" s="2">
        <v>0</v>
      </c>
      <c r="K123" s="2">
        <v>0</v>
      </c>
      <c r="L123" s="7">
        <v>5635</v>
      </c>
      <c r="M123" s="7">
        <v>11387</v>
      </c>
      <c r="N123" s="8">
        <f t="shared" si="5"/>
        <v>58661</v>
      </c>
      <c r="O123" s="8">
        <f t="shared" si="6"/>
        <v>228</v>
      </c>
    </row>
    <row r="124" spans="1:15" x14ac:dyDescent="0.25">
      <c r="A124" s="2" t="s">
        <v>137</v>
      </c>
      <c r="B124" s="7">
        <v>740656</v>
      </c>
      <c r="C124" s="7">
        <v>162837</v>
      </c>
      <c r="D124" s="7">
        <v>419798</v>
      </c>
      <c r="E124" s="2">
        <v>0</v>
      </c>
      <c r="F124" s="7">
        <v>129656</v>
      </c>
      <c r="G124" s="8">
        <f t="shared" si="4"/>
        <v>1160454</v>
      </c>
      <c r="H124" s="7">
        <f t="shared" si="7"/>
        <v>694838</v>
      </c>
      <c r="I124" s="7">
        <v>694838</v>
      </c>
      <c r="J124" s="2">
        <v>0</v>
      </c>
      <c r="K124" s="2">
        <v>950</v>
      </c>
      <c r="L124" s="7">
        <v>138857</v>
      </c>
      <c r="M124" s="7">
        <v>330579</v>
      </c>
      <c r="N124" s="8">
        <f t="shared" si="5"/>
        <v>1165224</v>
      </c>
      <c r="O124" s="8">
        <f t="shared" si="6"/>
        <v>4770</v>
      </c>
    </row>
    <row r="125" spans="1:15" x14ac:dyDescent="0.25">
      <c r="A125" s="2" t="s">
        <v>138</v>
      </c>
      <c r="B125" s="7">
        <v>3273100</v>
      </c>
      <c r="C125" s="2">
        <v>0</v>
      </c>
      <c r="D125" s="7">
        <v>1068587</v>
      </c>
      <c r="E125" s="7">
        <v>1076400</v>
      </c>
      <c r="F125" s="7">
        <v>161487</v>
      </c>
      <c r="G125" s="8">
        <f t="shared" si="4"/>
        <v>5418087</v>
      </c>
      <c r="H125" s="7">
        <f t="shared" si="7"/>
        <v>1608497</v>
      </c>
      <c r="I125" s="7">
        <v>1361697</v>
      </c>
      <c r="J125" s="7">
        <v>246800</v>
      </c>
      <c r="K125" s="2">
        <v>0</v>
      </c>
      <c r="L125" s="7">
        <v>3799603</v>
      </c>
      <c r="M125" s="7">
        <v>10011</v>
      </c>
      <c r="N125" s="8">
        <f t="shared" si="5"/>
        <v>5418111</v>
      </c>
      <c r="O125" s="8">
        <f t="shared" si="6"/>
        <v>24</v>
      </c>
    </row>
    <row r="126" spans="1:15" x14ac:dyDescent="0.25">
      <c r="A126" s="2" t="s">
        <v>139</v>
      </c>
      <c r="B126" s="2">
        <v>0</v>
      </c>
      <c r="C126" s="2">
        <v>0</v>
      </c>
      <c r="D126" s="2">
        <v>52</v>
      </c>
      <c r="E126" s="2">
        <v>784</v>
      </c>
      <c r="F126" s="2">
        <v>2</v>
      </c>
      <c r="G126" s="8">
        <f t="shared" si="4"/>
        <v>836</v>
      </c>
      <c r="H126" s="7">
        <f t="shared" si="7"/>
        <v>814</v>
      </c>
      <c r="I126" s="2">
        <v>50</v>
      </c>
      <c r="J126" s="2">
        <v>764</v>
      </c>
      <c r="K126" s="2">
        <v>0</v>
      </c>
      <c r="L126" s="2">
        <v>20</v>
      </c>
      <c r="M126" s="2">
        <v>0</v>
      </c>
      <c r="N126" s="8">
        <f t="shared" si="5"/>
        <v>834</v>
      </c>
      <c r="O126" s="8">
        <f t="shared" si="6"/>
        <v>-2</v>
      </c>
    </row>
    <row r="127" spans="1:15" x14ac:dyDescent="0.25">
      <c r="A127" s="2" t="s">
        <v>140</v>
      </c>
      <c r="B127" s="7">
        <v>12413</v>
      </c>
      <c r="C127" s="2">
        <v>0</v>
      </c>
      <c r="D127" s="7">
        <v>26531</v>
      </c>
      <c r="E127" s="2">
        <v>62</v>
      </c>
      <c r="F127" s="2">
        <v>520</v>
      </c>
      <c r="G127" s="8">
        <f t="shared" si="4"/>
        <v>39006</v>
      </c>
      <c r="H127" s="7">
        <f t="shared" si="7"/>
        <v>30146</v>
      </c>
      <c r="I127" s="7">
        <v>30146</v>
      </c>
      <c r="J127" s="2">
        <v>0</v>
      </c>
      <c r="K127" s="2">
        <v>0</v>
      </c>
      <c r="L127" s="2">
        <v>0</v>
      </c>
      <c r="M127" s="7">
        <v>8672</v>
      </c>
      <c r="N127" s="8">
        <f t="shared" si="5"/>
        <v>38818</v>
      </c>
      <c r="O127" s="8">
        <f t="shared" si="6"/>
        <v>-188</v>
      </c>
    </row>
    <row r="128" spans="1:15" x14ac:dyDescent="0.25">
      <c r="A128" s="2" t="s">
        <v>141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8">
        <f t="shared" si="4"/>
        <v>0</v>
      </c>
      <c r="H128" s="7">
        <f t="shared" si="7"/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8">
        <f t="shared" si="5"/>
        <v>0</v>
      </c>
      <c r="O128" s="8">
        <f t="shared" si="6"/>
        <v>0</v>
      </c>
    </row>
    <row r="129" spans="1:15" x14ac:dyDescent="0.25">
      <c r="A129" s="2" t="s">
        <v>142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8">
        <f t="shared" si="4"/>
        <v>0</v>
      </c>
      <c r="H129" s="7">
        <f t="shared" si="7"/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8">
        <f t="shared" si="5"/>
        <v>0</v>
      </c>
      <c r="O129" s="8">
        <f t="shared" si="6"/>
        <v>0</v>
      </c>
    </row>
    <row r="130" spans="1:15" x14ac:dyDescent="0.25">
      <c r="A130" s="2" t="s">
        <v>143</v>
      </c>
      <c r="B130" s="7">
        <v>49391</v>
      </c>
      <c r="C130" s="7">
        <v>10636</v>
      </c>
      <c r="D130" s="7">
        <v>21894</v>
      </c>
      <c r="E130" s="2">
        <v>0</v>
      </c>
      <c r="F130" s="2">
        <v>700</v>
      </c>
      <c r="G130" s="8">
        <f t="shared" si="4"/>
        <v>71285</v>
      </c>
      <c r="H130" s="7">
        <f t="shared" si="7"/>
        <v>69685</v>
      </c>
      <c r="I130" s="7">
        <v>69685</v>
      </c>
      <c r="J130" s="2">
        <v>0</v>
      </c>
      <c r="K130" s="2">
        <v>0</v>
      </c>
      <c r="L130" s="7">
        <v>1490</v>
      </c>
      <c r="M130" s="2">
        <v>170</v>
      </c>
      <c r="N130" s="8">
        <f t="shared" si="5"/>
        <v>71345</v>
      </c>
      <c r="O130" s="8">
        <f t="shared" si="6"/>
        <v>60</v>
      </c>
    </row>
    <row r="131" spans="1:15" x14ac:dyDescent="0.25">
      <c r="A131" s="2" t="s">
        <v>144</v>
      </c>
      <c r="B131" s="7">
        <v>45663</v>
      </c>
      <c r="C131" s="2">
        <v>658</v>
      </c>
      <c r="D131" s="7">
        <v>114494</v>
      </c>
      <c r="E131" s="2">
        <v>0</v>
      </c>
      <c r="F131" s="7">
        <v>22247</v>
      </c>
      <c r="G131" s="8">
        <f t="shared" si="4"/>
        <v>160157</v>
      </c>
      <c r="H131" s="7">
        <f t="shared" si="7"/>
        <v>0</v>
      </c>
      <c r="I131" s="2">
        <v>0</v>
      </c>
      <c r="J131" s="2">
        <v>0</v>
      </c>
      <c r="K131" s="2">
        <v>0</v>
      </c>
      <c r="L131" s="2">
        <v>131</v>
      </c>
      <c r="M131" s="7">
        <v>164226</v>
      </c>
      <c r="N131" s="8">
        <f t="shared" si="5"/>
        <v>164357</v>
      </c>
      <c r="O131" s="8">
        <f t="shared" si="6"/>
        <v>4200</v>
      </c>
    </row>
    <row r="132" spans="1:15" x14ac:dyDescent="0.25">
      <c r="A132" s="2" t="s">
        <v>145</v>
      </c>
      <c r="B132" s="7">
        <v>2734</v>
      </c>
      <c r="C132" s="2">
        <v>80</v>
      </c>
      <c r="D132" s="7">
        <v>12175</v>
      </c>
      <c r="E132" s="2">
        <v>0</v>
      </c>
      <c r="F132" s="7">
        <v>2379</v>
      </c>
      <c r="G132" s="8">
        <f t="shared" si="4"/>
        <v>14909</v>
      </c>
      <c r="H132" s="7">
        <f t="shared" si="7"/>
        <v>3438</v>
      </c>
      <c r="I132" s="7">
        <v>3438</v>
      </c>
      <c r="J132" s="2">
        <v>0</v>
      </c>
      <c r="K132" s="2">
        <v>0</v>
      </c>
      <c r="L132" s="2">
        <v>0</v>
      </c>
      <c r="M132" s="7">
        <v>10629</v>
      </c>
      <c r="N132" s="8">
        <f t="shared" si="5"/>
        <v>14067</v>
      </c>
      <c r="O132" s="8">
        <f t="shared" si="6"/>
        <v>-842</v>
      </c>
    </row>
    <row r="133" spans="1:15" x14ac:dyDescent="0.25">
      <c r="A133" s="2" t="s">
        <v>146</v>
      </c>
      <c r="B133" s="7">
        <v>198150</v>
      </c>
      <c r="C133" s="7">
        <v>52158</v>
      </c>
      <c r="D133" s="7">
        <v>42859</v>
      </c>
      <c r="E133" s="2">
        <v>0</v>
      </c>
      <c r="F133" s="7">
        <v>9315</v>
      </c>
      <c r="G133" s="8">
        <f t="shared" si="4"/>
        <v>241009</v>
      </c>
      <c r="H133" s="7">
        <f t="shared" si="7"/>
        <v>199641</v>
      </c>
      <c r="I133" s="7">
        <v>199641</v>
      </c>
      <c r="J133" s="2">
        <v>0</v>
      </c>
      <c r="K133" s="2">
        <v>0</v>
      </c>
      <c r="L133" s="7">
        <v>10535</v>
      </c>
      <c r="M133" s="7">
        <v>34233</v>
      </c>
      <c r="N133" s="8">
        <f t="shared" si="5"/>
        <v>244409</v>
      </c>
      <c r="O133" s="8">
        <f t="shared" si="6"/>
        <v>3400</v>
      </c>
    </row>
    <row r="134" spans="1:15" x14ac:dyDescent="0.25">
      <c r="A134" s="2" t="s">
        <v>147</v>
      </c>
      <c r="B134" s="2">
        <v>0</v>
      </c>
      <c r="C134" s="2">
        <v>0</v>
      </c>
      <c r="D134" s="7">
        <v>2370</v>
      </c>
      <c r="E134" s="2">
        <v>0</v>
      </c>
      <c r="F134" s="2">
        <v>0</v>
      </c>
      <c r="G134" s="8">
        <f t="shared" ref="G134:G169" si="8">B134+D134+E134</f>
        <v>2370</v>
      </c>
      <c r="H134" s="7">
        <f t="shared" si="7"/>
        <v>1970</v>
      </c>
      <c r="I134" s="2">
        <v>0</v>
      </c>
      <c r="J134" s="7">
        <v>1970</v>
      </c>
      <c r="K134" s="2">
        <v>0</v>
      </c>
      <c r="L134" s="2">
        <v>0</v>
      </c>
      <c r="M134" s="2">
        <v>590</v>
      </c>
      <c r="N134" s="8">
        <f t="shared" ref="N134:N169" si="9">H134+K134+L134+M134</f>
        <v>2560</v>
      </c>
      <c r="O134" s="8">
        <f t="shared" ref="O134:O168" si="10">N134-G134</f>
        <v>190</v>
      </c>
    </row>
    <row r="135" spans="1:15" x14ac:dyDescent="0.25">
      <c r="A135" s="2" t="s">
        <v>148</v>
      </c>
      <c r="B135" s="7">
        <v>15567</v>
      </c>
      <c r="C135" s="7">
        <v>2629</v>
      </c>
      <c r="D135" s="7">
        <v>4664</v>
      </c>
      <c r="E135" s="2">
        <v>0</v>
      </c>
      <c r="F135" s="7">
        <v>1132</v>
      </c>
      <c r="G135" s="8">
        <f t="shared" si="8"/>
        <v>20231</v>
      </c>
      <c r="H135" s="7">
        <f t="shared" ref="H135:H169" si="11">I135+J135</f>
        <v>0</v>
      </c>
      <c r="I135" s="2">
        <v>0</v>
      </c>
      <c r="J135" s="2">
        <v>0</v>
      </c>
      <c r="K135" s="7">
        <v>17784</v>
      </c>
      <c r="L135" s="2">
        <v>0</v>
      </c>
      <c r="M135" s="2">
        <v>307</v>
      </c>
      <c r="N135" s="8">
        <f t="shared" si="9"/>
        <v>18091</v>
      </c>
      <c r="O135" s="8">
        <f t="shared" si="10"/>
        <v>-2140</v>
      </c>
    </row>
    <row r="136" spans="1:15" x14ac:dyDescent="0.25">
      <c r="A136" s="2" t="s">
        <v>149</v>
      </c>
      <c r="B136" s="7">
        <v>24600</v>
      </c>
      <c r="C136" s="7">
        <v>2240</v>
      </c>
      <c r="D136" s="7">
        <v>37889</v>
      </c>
      <c r="E136" s="2">
        <v>0</v>
      </c>
      <c r="F136" s="7">
        <v>3800</v>
      </c>
      <c r="G136" s="8">
        <f t="shared" si="8"/>
        <v>62489</v>
      </c>
      <c r="H136" s="7">
        <f t="shared" si="11"/>
        <v>39453</v>
      </c>
      <c r="I136" s="7">
        <v>39453</v>
      </c>
      <c r="J136" s="2">
        <v>0</v>
      </c>
      <c r="K136" s="2">
        <v>0</v>
      </c>
      <c r="L136" s="2">
        <v>0</v>
      </c>
      <c r="M136" s="7">
        <v>8830</v>
      </c>
      <c r="N136" s="8">
        <f t="shared" si="9"/>
        <v>48283</v>
      </c>
      <c r="O136" s="8">
        <f t="shared" si="10"/>
        <v>-14206</v>
      </c>
    </row>
    <row r="137" spans="1:15" x14ac:dyDescent="0.25">
      <c r="A137" s="2" t="s">
        <v>150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8">
        <f t="shared" si="8"/>
        <v>0</v>
      </c>
      <c r="H137" s="7">
        <f t="shared" si="11"/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8">
        <f t="shared" si="9"/>
        <v>0</v>
      </c>
      <c r="O137" s="8">
        <f t="shared" si="10"/>
        <v>0</v>
      </c>
    </row>
    <row r="138" spans="1:15" x14ac:dyDescent="0.25">
      <c r="A138" s="2" t="s">
        <v>151</v>
      </c>
      <c r="B138" s="7">
        <v>17717</v>
      </c>
      <c r="C138" s="7">
        <v>5206</v>
      </c>
      <c r="D138" s="7">
        <v>7674</v>
      </c>
      <c r="E138" s="2">
        <v>0</v>
      </c>
      <c r="F138" s="2">
        <v>1060</v>
      </c>
      <c r="G138" s="8">
        <f t="shared" si="8"/>
        <v>25391</v>
      </c>
      <c r="H138" s="7">
        <f t="shared" si="11"/>
        <v>24052</v>
      </c>
      <c r="I138" s="7">
        <v>24052</v>
      </c>
      <c r="J138" s="2">
        <v>0</v>
      </c>
      <c r="K138" s="2">
        <v>0</v>
      </c>
      <c r="L138" s="2">
        <v>89</v>
      </c>
      <c r="M138" s="7">
        <v>1778</v>
      </c>
      <c r="N138" s="8">
        <f t="shared" si="9"/>
        <v>25919</v>
      </c>
      <c r="O138" s="8">
        <f t="shared" si="10"/>
        <v>528</v>
      </c>
    </row>
    <row r="139" spans="1:15" x14ac:dyDescent="0.25">
      <c r="A139" s="2" t="s">
        <v>152</v>
      </c>
      <c r="B139" s="7">
        <v>8733</v>
      </c>
      <c r="C139" s="2">
        <v>124</v>
      </c>
      <c r="D139" s="7">
        <v>5298</v>
      </c>
      <c r="E139" s="7">
        <v>32882</v>
      </c>
      <c r="F139" s="2">
        <v>0</v>
      </c>
      <c r="G139" s="8">
        <f t="shared" si="8"/>
        <v>46913</v>
      </c>
      <c r="H139" s="7">
        <f t="shared" si="11"/>
        <v>37562</v>
      </c>
      <c r="I139" s="7">
        <v>7074</v>
      </c>
      <c r="J139" s="7">
        <v>30488</v>
      </c>
      <c r="K139" s="2">
        <v>0</v>
      </c>
      <c r="L139" s="7">
        <v>11308</v>
      </c>
      <c r="M139" s="2">
        <v>200</v>
      </c>
      <c r="N139" s="8">
        <f t="shared" si="9"/>
        <v>49070</v>
      </c>
      <c r="O139" s="8">
        <f t="shared" si="10"/>
        <v>2157</v>
      </c>
    </row>
    <row r="140" spans="1:15" x14ac:dyDescent="0.25">
      <c r="A140" s="2" t="s">
        <v>153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8">
        <f t="shared" si="8"/>
        <v>0</v>
      </c>
      <c r="H140" s="7">
        <f t="shared" si="11"/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8">
        <f t="shared" si="9"/>
        <v>0</v>
      </c>
      <c r="O140" s="8">
        <f t="shared" si="10"/>
        <v>0</v>
      </c>
    </row>
    <row r="141" spans="1:15" x14ac:dyDescent="0.25">
      <c r="A141" s="2" t="s">
        <v>154</v>
      </c>
      <c r="B141" s="7">
        <v>16100</v>
      </c>
      <c r="C141" s="2">
        <v>1626</v>
      </c>
      <c r="D141" s="7">
        <v>7451</v>
      </c>
      <c r="E141" s="2">
        <v>0</v>
      </c>
      <c r="F141" s="7">
        <v>2656</v>
      </c>
      <c r="G141" s="8">
        <f t="shared" si="8"/>
        <v>23551</v>
      </c>
      <c r="H141" s="7">
        <f t="shared" si="11"/>
        <v>18566</v>
      </c>
      <c r="I141" s="7">
        <v>18566</v>
      </c>
      <c r="J141" s="2">
        <v>0</v>
      </c>
      <c r="K141" s="2">
        <v>0</v>
      </c>
      <c r="L141" s="2">
        <v>0</v>
      </c>
      <c r="M141" s="7">
        <v>3547</v>
      </c>
      <c r="N141" s="8">
        <f t="shared" si="9"/>
        <v>22113</v>
      </c>
      <c r="O141" s="8">
        <f t="shared" si="10"/>
        <v>-1438</v>
      </c>
    </row>
    <row r="142" spans="1:15" x14ac:dyDescent="0.25">
      <c r="A142" s="2" t="s">
        <v>155</v>
      </c>
      <c r="B142" s="7">
        <v>19167</v>
      </c>
      <c r="C142" s="2">
        <v>0</v>
      </c>
      <c r="D142" s="7">
        <v>17451</v>
      </c>
      <c r="E142" s="2">
        <v>0</v>
      </c>
      <c r="F142" s="7">
        <v>5876</v>
      </c>
      <c r="G142" s="8">
        <f t="shared" si="8"/>
        <v>36618</v>
      </c>
      <c r="H142" s="7">
        <f t="shared" si="11"/>
        <v>14869</v>
      </c>
      <c r="I142" s="7">
        <v>14869</v>
      </c>
      <c r="J142" s="2">
        <v>0</v>
      </c>
      <c r="K142" s="2">
        <v>0</v>
      </c>
      <c r="L142" s="2">
        <v>754</v>
      </c>
      <c r="M142" s="7">
        <v>20003</v>
      </c>
      <c r="N142" s="8">
        <f t="shared" si="9"/>
        <v>35626</v>
      </c>
      <c r="O142" s="8">
        <f t="shared" si="10"/>
        <v>-992</v>
      </c>
    </row>
    <row r="143" spans="1:15" x14ac:dyDescent="0.25">
      <c r="A143" s="2" t="s">
        <v>156</v>
      </c>
      <c r="B143" s="7">
        <v>17905</v>
      </c>
      <c r="C143" s="7">
        <v>3315</v>
      </c>
      <c r="D143" s="7">
        <v>24859</v>
      </c>
      <c r="E143" s="2">
        <v>0</v>
      </c>
      <c r="F143" s="7">
        <v>10876</v>
      </c>
      <c r="G143" s="8">
        <f t="shared" si="8"/>
        <v>42764</v>
      </c>
      <c r="H143" s="7">
        <f t="shared" si="11"/>
        <v>22037</v>
      </c>
      <c r="I143" s="7">
        <v>22037</v>
      </c>
      <c r="J143" s="2">
        <v>0</v>
      </c>
      <c r="K143" s="2">
        <v>0</v>
      </c>
      <c r="L143" s="2">
        <v>0</v>
      </c>
      <c r="M143" s="7">
        <v>21639</v>
      </c>
      <c r="N143" s="8">
        <f t="shared" si="9"/>
        <v>43676</v>
      </c>
      <c r="O143" s="8">
        <f t="shared" si="10"/>
        <v>912</v>
      </c>
    </row>
    <row r="144" spans="1:15" x14ac:dyDescent="0.25">
      <c r="A144" s="2" t="s">
        <v>157</v>
      </c>
      <c r="B144" s="7">
        <v>3233</v>
      </c>
      <c r="C144" s="2">
        <v>597</v>
      </c>
      <c r="D144" s="7">
        <v>2540</v>
      </c>
      <c r="E144" s="7">
        <v>8600</v>
      </c>
      <c r="F144" s="2">
        <v>704</v>
      </c>
      <c r="G144" s="8">
        <f t="shared" si="8"/>
        <v>14373</v>
      </c>
      <c r="H144" s="7">
        <f t="shared" si="11"/>
        <v>11099</v>
      </c>
      <c r="I144" s="7">
        <v>4999</v>
      </c>
      <c r="J144" s="7">
        <v>6100</v>
      </c>
      <c r="K144" s="2">
        <v>0</v>
      </c>
      <c r="L144" s="2">
        <v>0</v>
      </c>
      <c r="M144" s="2">
        <v>280</v>
      </c>
      <c r="N144" s="8">
        <f t="shared" si="9"/>
        <v>11379</v>
      </c>
      <c r="O144" s="8">
        <f t="shared" si="10"/>
        <v>-2994</v>
      </c>
    </row>
    <row r="145" spans="1:15" x14ac:dyDescent="0.25">
      <c r="A145" s="2" t="s">
        <v>158</v>
      </c>
      <c r="B145" s="7">
        <v>3550</v>
      </c>
      <c r="C145" s="2">
        <v>182</v>
      </c>
      <c r="D145" s="7">
        <v>2859</v>
      </c>
      <c r="E145" s="7">
        <v>17575</v>
      </c>
      <c r="F145" s="2">
        <v>270</v>
      </c>
      <c r="G145" s="8">
        <f t="shared" si="8"/>
        <v>23984</v>
      </c>
      <c r="H145" s="7">
        <f t="shared" si="11"/>
        <v>23665</v>
      </c>
      <c r="I145" s="7">
        <v>23665</v>
      </c>
      <c r="J145" s="2">
        <v>0</v>
      </c>
      <c r="K145" s="2">
        <v>0</v>
      </c>
      <c r="L145" s="2">
        <v>0</v>
      </c>
      <c r="M145" s="2">
        <v>319</v>
      </c>
      <c r="N145" s="8">
        <f t="shared" si="9"/>
        <v>23984</v>
      </c>
      <c r="O145" s="8">
        <f t="shared" si="10"/>
        <v>0</v>
      </c>
    </row>
    <row r="146" spans="1:15" x14ac:dyDescent="0.25">
      <c r="A146" s="2" t="s">
        <v>159</v>
      </c>
      <c r="B146" s="7">
        <v>4680</v>
      </c>
      <c r="C146" s="2">
        <v>224</v>
      </c>
      <c r="D146" s="7">
        <v>4850</v>
      </c>
      <c r="E146" s="2">
        <v>0</v>
      </c>
      <c r="F146" s="2">
        <v>100</v>
      </c>
      <c r="G146" s="8">
        <f t="shared" si="8"/>
        <v>9530</v>
      </c>
      <c r="H146" s="7">
        <f t="shared" si="11"/>
        <v>0</v>
      </c>
      <c r="I146" s="2">
        <v>0</v>
      </c>
      <c r="J146" s="2">
        <v>0</v>
      </c>
      <c r="K146" s="2">
        <v>0</v>
      </c>
      <c r="L146" s="2">
        <v>0</v>
      </c>
      <c r="M146" s="7">
        <v>9530</v>
      </c>
      <c r="N146" s="8">
        <f t="shared" si="9"/>
        <v>9530</v>
      </c>
      <c r="O146" s="8">
        <f t="shared" si="10"/>
        <v>0</v>
      </c>
    </row>
    <row r="147" spans="1:15" x14ac:dyDescent="0.25">
      <c r="A147" s="2" t="s">
        <v>160</v>
      </c>
      <c r="B147" s="7">
        <v>2373180</v>
      </c>
      <c r="C147" s="2">
        <v>0</v>
      </c>
      <c r="D147" s="7">
        <v>1083739</v>
      </c>
      <c r="E147" s="2">
        <v>0</v>
      </c>
      <c r="F147" s="7">
        <v>252804</v>
      </c>
      <c r="G147" s="8">
        <f t="shared" si="8"/>
        <v>3456919</v>
      </c>
      <c r="H147" s="7">
        <f t="shared" si="11"/>
        <v>2629939</v>
      </c>
      <c r="I147" s="7">
        <v>2629939</v>
      </c>
      <c r="J147" s="2">
        <v>0</v>
      </c>
      <c r="K147" s="2">
        <v>0</v>
      </c>
      <c r="L147" s="7">
        <v>166722</v>
      </c>
      <c r="M147" s="7">
        <v>578064</v>
      </c>
      <c r="N147" s="8">
        <f t="shared" si="9"/>
        <v>3374725</v>
      </c>
      <c r="O147" s="8">
        <f t="shared" si="10"/>
        <v>-82194</v>
      </c>
    </row>
    <row r="148" spans="1:15" x14ac:dyDescent="0.25">
      <c r="A148" s="2" t="s">
        <v>161</v>
      </c>
      <c r="B148" s="7">
        <v>248593</v>
      </c>
      <c r="C148" s="7">
        <v>65825</v>
      </c>
      <c r="D148" s="7">
        <v>74750</v>
      </c>
      <c r="E148" s="7">
        <v>84258</v>
      </c>
      <c r="F148" s="7">
        <v>21000</v>
      </c>
      <c r="G148" s="8">
        <f t="shared" si="8"/>
        <v>407601</v>
      </c>
      <c r="H148" s="7">
        <f t="shared" si="11"/>
        <v>263499</v>
      </c>
      <c r="I148" s="7">
        <v>182041</v>
      </c>
      <c r="J148" s="7">
        <v>81458</v>
      </c>
      <c r="K148" s="2">
        <v>0</v>
      </c>
      <c r="L148" s="2">
        <v>0</v>
      </c>
      <c r="M148" s="7">
        <v>144080</v>
      </c>
      <c r="N148" s="8">
        <f t="shared" si="9"/>
        <v>407579</v>
      </c>
      <c r="O148" s="8">
        <f t="shared" si="10"/>
        <v>-22</v>
      </c>
    </row>
    <row r="149" spans="1:15" x14ac:dyDescent="0.25">
      <c r="A149" s="2" t="s">
        <v>162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8">
        <f t="shared" si="8"/>
        <v>0</v>
      </c>
      <c r="H149" s="7">
        <f t="shared" si="11"/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8">
        <f t="shared" si="9"/>
        <v>0</v>
      </c>
      <c r="O149" s="8">
        <f t="shared" si="10"/>
        <v>0</v>
      </c>
    </row>
    <row r="150" spans="1:15" x14ac:dyDescent="0.25">
      <c r="A150" s="2" t="s">
        <v>163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8">
        <f t="shared" si="8"/>
        <v>0</v>
      </c>
      <c r="H150" s="7">
        <f t="shared" si="11"/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8">
        <f t="shared" si="9"/>
        <v>0</v>
      </c>
      <c r="O150" s="8">
        <f t="shared" si="10"/>
        <v>0</v>
      </c>
    </row>
    <row r="151" spans="1:15" x14ac:dyDescent="0.25">
      <c r="A151" s="2" t="s">
        <v>164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8">
        <f t="shared" si="8"/>
        <v>0</v>
      </c>
      <c r="H151" s="7">
        <f t="shared" si="11"/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8">
        <f t="shared" si="9"/>
        <v>0</v>
      </c>
      <c r="O151" s="8">
        <f t="shared" si="10"/>
        <v>0</v>
      </c>
    </row>
    <row r="152" spans="1:15" x14ac:dyDescent="0.25">
      <c r="A152" s="2" t="s">
        <v>165</v>
      </c>
      <c r="B152" s="7">
        <v>151599</v>
      </c>
      <c r="C152" s="2">
        <v>320</v>
      </c>
      <c r="D152" s="7">
        <v>142238</v>
      </c>
      <c r="E152" s="2">
        <v>0</v>
      </c>
      <c r="F152" s="7">
        <v>32700</v>
      </c>
      <c r="G152" s="8">
        <f t="shared" si="8"/>
        <v>293837</v>
      </c>
      <c r="H152" s="7">
        <f t="shared" si="11"/>
        <v>172490</v>
      </c>
      <c r="I152" s="7">
        <v>172490</v>
      </c>
      <c r="J152" s="2">
        <v>0</v>
      </c>
      <c r="K152" s="7">
        <v>62500</v>
      </c>
      <c r="L152" s="7">
        <v>2941</v>
      </c>
      <c r="M152" s="7">
        <v>45184</v>
      </c>
      <c r="N152" s="8">
        <f t="shared" si="9"/>
        <v>283115</v>
      </c>
      <c r="O152" s="8">
        <f t="shared" si="10"/>
        <v>-10722</v>
      </c>
    </row>
    <row r="153" spans="1:15" x14ac:dyDescent="0.25">
      <c r="A153" s="2" t="s">
        <v>166</v>
      </c>
      <c r="B153" s="7">
        <v>97599</v>
      </c>
      <c r="C153" s="7">
        <v>9600</v>
      </c>
      <c r="D153" s="7">
        <v>48576</v>
      </c>
      <c r="E153" s="2">
        <v>0</v>
      </c>
      <c r="F153" s="7">
        <v>6500</v>
      </c>
      <c r="G153" s="8">
        <f t="shared" si="8"/>
        <v>146175</v>
      </c>
      <c r="H153" s="7">
        <f t="shared" si="11"/>
        <v>97994</v>
      </c>
      <c r="I153" s="7">
        <v>97994</v>
      </c>
      <c r="J153" s="2">
        <v>0</v>
      </c>
      <c r="K153" s="7">
        <v>31900</v>
      </c>
      <c r="L153" s="7">
        <v>14500</v>
      </c>
      <c r="M153" s="7">
        <v>5445</v>
      </c>
      <c r="N153" s="8">
        <f t="shared" si="9"/>
        <v>149839</v>
      </c>
      <c r="O153" s="8">
        <f t="shared" si="10"/>
        <v>3664</v>
      </c>
    </row>
    <row r="154" spans="1:15" x14ac:dyDescent="0.25">
      <c r="A154" s="2" t="s">
        <v>167</v>
      </c>
      <c r="B154" s="7">
        <v>5834</v>
      </c>
      <c r="C154" s="2">
        <v>271</v>
      </c>
      <c r="D154" s="7">
        <v>6078</v>
      </c>
      <c r="E154" s="2">
        <v>0</v>
      </c>
      <c r="F154" s="2">
        <v>746</v>
      </c>
      <c r="G154" s="8">
        <f t="shared" si="8"/>
        <v>11912</v>
      </c>
      <c r="H154" s="7">
        <f t="shared" si="11"/>
        <v>7953</v>
      </c>
      <c r="I154" s="7">
        <v>7953</v>
      </c>
      <c r="J154" s="2">
        <v>0</v>
      </c>
      <c r="K154" s="2">
        <v>0</v>
      </c>
      <c r="L154" s="2">
        <v>28</v>
      </c>
      <c r="M154" s="7">
        <v>3479</v>
      </c>
      <c r="N154" s="8">
        <f t="shared" si="9"/>
        <v>11460</v>
      </c>
      <c r="O154" s="8">
        <f t="shared" si="10"/>
        <v>-452</v>
      </c>
    </row>
    <row r="155" spans="1:15" x14ac:dyDescent="0.25">
      <c r="A155" s="2" t="s">
        <v>168</v>
      </c>
      <c r="B155" s="7">
        <v>9758</v>
      </c>
      <c r="C155" s="2">
        <v>991</v>
      </c>
      <c r="D155" s="7">
        <v>24367</v>
      </c>
      <c r="E155" s="2">
        <v>0</v>
      </c>
      <c r="F155" s="7">
        <v>12500</v>
      </c>
      <c r="G155" s="8">
        <f t="shared" si="8"/>
        <v>34125</v>
      </c>
      <c r="H155" s="7">
        <f t="shared" si="11"/>
        <v>204</v>
      </c>
      <c r="I155" s="2">
        <v>0</v>
      </c>
      <c r="J155" s="2">
        <v>204</v>
      </c>
      <c r="K155" s="7">
        <v>38200</v>
      </c>
      <c r="L155" s="7">
        <v>873</v>
      </c>
      <c r="M155" s="7">
        <v>8140</v>
      </c>
      <c r="N155" s="8">
        <f t="shared" si="9"/>
        <v>47417</v>
      </c>
      <c r="O155" s="8">
        <f t="shared" si="10"/>
        <v>13292</v>
      </c>
    </row>
    <row r="156" spans="1:15" x14ac:dyDescent="0.25">
      <c r="A156" s="2" t="s">
        <v>169</v>
      </c>
      <c r="B156" s="7">
        <v>469000</v>
      </c>
      <c r="C156" s="2">
        <v>0</v>
      </c>
      <c r="D156" s="7">
        <v>206500</v>
      </c>
      <c r="E156" s="7">
        <v>90300</v>
      </c>
      <c r="F156" s="7">
        <v>60100</v>
      </c>
      <c r="G156" s="8">
        <f t="shared" si="8"/>
        <v>765800</v>
      </c>
      <c r="H156" s="7">
        <f t="shared" si="11"/>
        <v>110000</v>
      </c>
      <c r="I156" s="7">
        <v>110000</v>
      </c>
      <c r="J156" s="2">
        <v>0</v>
      </c>
      <c r="K156" s="2">
        <v>0</v>
      </c>
      <c r="L156" s="2">
        <v>0</v>
      </c>
      <c r="M156" s="7">
        <v>500700</v>
      </c>
      <c r="N156" s="8">
        <f t="shared" si="9"/>
        <v>610700</v>
      </c>
      <c r="O156" s="8">
        <f t="shared" si="10"/>
        <v>-155100</v>
      </c>
    </row>
    <row r="157" spans="1:15" x14ac:dyDescent="0.25">
      <c r="A157" s="2" t="s">
        <v>170</v>
      </c>
      <c r="B157" s="7">
        <v>17014</v>
      </c>
      <c r="C157" s="2">
        <v>0</v>
      </c>
      <c r="D157" s="7">
        <v>47216</v>
      </c>
      <c r="E157" s="2">
        <v>0</v>
      </c>
      <c r="F157" s="7">
        <v>13000</v>
      </c>
      <c r="G157" s="8">
        <f t="shared" si="8"/>
        <v>64230</v>
      </c>
      <c r="H157" s="7">
        <f t="shared" si="11"/>
        <v>44572</v>
      </c>
      <c r="I157" s="7">
        <v>44572</v>
      </c>
      <c r="J157" s="2">
        <v>0</v>
      </c>
      <c r="K157" s="2">
        <v>0</v>
      </c>
      <c r="L157" s="2">
        <v>0</v>
      </c>
      <c r="M157" s="7">
        <v>18447</v>
      </c>
      <c r="N157" s="8">
        <f t="shared" si="9"/>
        <v>63019</v>
      </c>
      <c r="O157" s="8">
        <f t="shared" si="10"/>
        <v>-1211</v>
      </c>
    </row>
    <row r="158" spans="1:15" x14ac:dyDescent="0.25">
      <c r="A158" s="2" t="s">
        <v>171</v>
      </c>
      <c r="B158" s="7">
        <v>242298</v>
      </c>
      <c r="C158" s="2">
        <v>0</v>
      </c>
      <c r="D158" s="7">
        <v>362763</v>
      </c>
      <c r="E158" s="2">
        <v>0</v>
      </c>
      <c r="F158" s="7">
        <v>222415</v>
      </c>
      <c r="G158" s="8">
        <f t="shared" si="8"/>
        <v>605061</v>
      </c>
      <c r="H158" s="7">
        <f t="shared" si="11"/>
        <v>248543</v>
      </c>
      <c r="I158" s="7">
        <v>248543</v>
      </c>
      <c r="J158" s="2">
        <v>0</v>
      </c>
      <c r="K158" s="7">
        <v>127500</v>
      </c>
      <c r="L158" s="2">
        <v>477</v>
      </c>
      <c r="M158" s="7">
        <v>234441</v>
      </c>
      <c r="N158" s="8">
        <f t="shared" si="9"/>
        <v>610961</v>
      </c>
      <c r="O158" s="8">
        <f t="shared" si="10"/>
        <v>5900</v>
      </c>
    </row>
    <row r="159" spans="1:15" x14ac:dyDescent="0.25">
      <c r="A159" s="2" t="s">
        <v>172</v>
      </c>
      <c r="B159" s="2">
        <v>995</v>
      </c>
      <c r="C159" s="2">
        <v>0</v>
      </c>
      <c r="D159" s="7">
        <v>2120</v>
      </c>
      <c r="E159" s="2">
        <v>0</v>
      </c>
      <c r="F159" s="2">
        <v>0</v>
      </c>
      <c r="G159" s="8">
        <f t="shared" si="8"/>
        <v>3115</v>
      </c>
      <c r="H159" s="7">
        <f t="shared" si="11"/>
        <v>3126</v>
      </c>
      <c r="I159" s="7">
        <v>3126</v>
      </c>
      <c r="J159" s="2">
        <v>0</v>
      </c>
      <c r="K159" s="2">
        <v>0</v>
      </c>
      <c r="L159" s="2">
        <v>0</v>
      </c>
      <c r="M159" s="2">
        <v>0</v>
      </c>
      <c r="N159" s="8">
        <f t="shared" si="9"/>
        <v>3126</v>
      </c>
      <c r="O159" s="8">
        <f t="shared" si="10"/>
        <v>11</v>
      </c>
    </row>
    <row r="160" spans="1:15" x14ac:dyDescent="0.25">
      <c r="A160" s="2" t="s">
        <v>173</v>
      </c>
      <c r="B160" s="7">
        <v>18414</v>
      </c>
      <c r="C160" s="2">
        <v>607</v>
      </c>
      <c r="D160" s="7">
        <v>19097</v>
      </c>
      <c r="E160" s="7">
        <v>845083</v>
      </c>
      <c r="F160" s="7">
        <v>125857</v>
      </c>
      <c r="G160" s="8">
        <f t="shared" si="8"/>
        <v>882594</v>
      </c>
      <c r="H160" s="7">
        <f t="shared" si="11"/>
        <v>797138</v>
      </c>
      <c r="I160" s="7">
        <v>29191</v>
      </c>
      <c r="J160" s="7">
        <v>767947</v>
      </c>
      <c r="K160" s="7">
        <v>0</v>
      </c>
      <c r="L160" s="2">
        <v>0</v>
      </c>
      <c r="M160" s="7">
        <v>157419</v>
      </c>
      <c r="N160" s="8">
        <f t="shared" si="9"/>
        <v>954557</v>
      </c>
      <c r="O160" s="8">
        <f t="shared" si="10"/>
        <v>71963</v>
      </c>
    </row>
    <row r="161" spans="1:15" x14ac:dyDescent="0.25">
      <c r="A161" s="2" t="s">
        <v>174</v>
      </c>
      <c r="B161" s="7">
        <v>94791</v>
      </c>
      <c r="C161" s="2">
        <v>0</v>
      </c>
      <c r="D161" s="7">
        <v>62237</v>
      </c>
      <c r="E161" s="2">
        <v>0</v>
      </c>
      <c r="F161" s="7">
        <v>2200</v>
      </c>
      <c r="G161" s="8">
        <f t="shared" si="8"/>
        <v>157028</v>
      </c>
      <c r="H161" s="7">
        <f t="shared" si="11"/>
        <v>79752</v>
      </c>
      <c r="I161" s="7">
        <v>79752</v>
      </c>
      <c r="J161" s="2">
        <v>0</v>
      </c>
      <c r="K161" s="2">
        <v>0</v>
      </c>
      <c r="L161" s="2">
        <v>132</v>
      </c>
      <c r="M161" s="7">
        <v>66780</v>
      </c>
      <c r="N161" s="8">
        <f t="shared" si="9"/>
        <v>146664</v>
      </c>
      <c r="O161" s="8">
        <f t="shared" si="10"/>
        <v>-10364</v>
      </c>
    </row>
    <row r="162" spans="1:15" x14ac:dyDescent="0.25">
      <c r="A162" s="2" t="s">
        <v>175</v>
      </c>
      <c r="B162" s="7">
        <v>489591</v>
      </c>
      <c r="C162" s="7">
        <v>47586</v>
      </c>
      <c r="D162" s="7">
        <v>694627</v>
      </c>
      <c r="E162" s="2">
        <v>0</v>
      </c>
      <c r="F162" s="7">
        <v>125767</v>
      </c>
      <c r="G162" s="8">
        <f t="shared" si="8"/>
        <v>1184218</v>
      </c>
      <c r="H162" s="7">
        <f t="shared" si="11"/>
        <v>294197</v>
      </c>
      <c r="I162" s="7">
        <v>294197</v>
      </c>
      <c r="J162" s="2">
        <v>0</v>
      </c>
      <c r="K162" s="7">
        <v>1337</v>
      </c>
      <c r="L162" s="7">
        <v>7438</v>
      </c>
      <c r="M162" s="7">
        <v>892205</v>
      </c>
      <c r="N162" s="8">
        <f t="shared" si="9"/>
        <v>1195177</v>
      </c>
      <c r="O162" s="8">
        <f t="shared" si="10"/>
        <v>10959</v>
      </c>
    </row>
    <row r="163" spans="1:15" x14ac:dyDescent="0.25">
      <c r="A163" s="2" t="s">
        <v>176</v>
      </c>
      <c r="B163" s="2">
        <v>588</v>
      </c>
      <c r="C163" s="2">
        <v>0</v>
      </c>
      <c r="D163" s="2">
        <v>939</v>
      </c>
      <c r="E163" s="2">
        <v>0</v>
      </c>
      <c r="F163" s="2">
        <v>0</v>
      </c>
      <c r="G163" s="8">
        <f t="shared" si="8"/>
        <v>1527</v>
      </c>
      <c r="H163" s="7">
        <f t="shared" si="11"/>
        <v>1550</v>
      </c>
      <c r="I163" s="2">
        <v>1550</v>
      </c>
      <c r="J163" s="2">
        <v>0</v>
      </c>
      <c r="K163" s="2">
        <v>0</v>
      </c>
      <c r="L163" s="2">
        <v>0</v>
      </c>
      <c r="M163" s="2">
        <v>17</v>
      </c>
      <c r="N163" s="8">
        <f t="shared" si="9"/>
        <v>1567</v>
      </c>
      <c r="O163" s="8">
        <f t="shared" si="10"/>
        <v>40</v>
      </c>
    </row>
    <row r="164" spans="1:15" x14ac:dyDescent="0.25">
      <c r="A164" s="2" t="s">
        <v>177</v>
      </c>
      <c r="B164" s="7">
        <v>3101</v>
      </c>
      <c r="C164" s="2">
        <v>0</v>
      </c>
      <c r="D164" s="7">
        <v>4702</v>
      </c>
      <c r="E164" s="2">
        <v>0</v>
      </c>
      <c r="F164" s="2">
        <v>692</v>
      </c>
      <c r="G164" s="8">
        <f t="shared" si="8"/>
        <v>7803</v>
      </c>
      <c r="H164" s="7">
        <f t="shared" si="11"/>
        <v>4077</v>
      </c>
      <c r="I164" s="7">
        <v>4077</v>
      </c>
      <c r="J164" s="2">
        <v>0</v>
      </c>
      <c r="K164" s="2">
        <v>0</v>
      </c>
      <c r="L164" s="2">
        <v>40</v>
      </c>
      <c r="M164" s="7">
        <v>3623</v>
      </c>
      <c r="N164" s="8">
        <f t="shared" si="9"/>
        <v>7740</v>
      </c>
      <c r="O164" s="8">
        <f t="shared" si="10"/>
        <v>-63</v>
      </c>
    </row>
    <row r="165" spans="1:15" x14ac:dyDescent="0.25">
      <c r="A165" s="2" t="s">
        <v>178</v>
      </c>
      <c r="B165" s="7">
        <v>52249</v>
      </c>
      <c r="C165" s="7">
        <v>9311</v>
      </c>
      <c r="D165" s="7">
        <v>26729</v>
      </c>
      <c r="E165" s="7">
        <v>2333</v>
      </c>
      <c r="F165" s="7">
        <v>6497</v>
      </c>
      <c r="G165" s="8">
        <f t="shared" si="8"/>
        <v>81311</v>
      </c>
      <c r="H165" s="7">
        <f t="shared" si="11"/>
        <v>1501</v>
      </c>
      <c r="I165" s="7">
        <v>0</v>
      </c>
      <c r="J165" s="7">
        <v>1501</v>
      </c>
      <c r="K165" s="2">
        <v>745</v>
      </c>
      <c r="L165" s="7">
        <v>68644</v>
      </c>
      <c r="M165" s="7">
        <v>5203</v>
      </c>
      <c r="N165" s="8">
        <f t="shared" si="9"/>
        <v>76093</v>
      </c>
      <c r="O165" s="8">
        <f t="shared" si="10"/>
        <v>-5218</v>
      </c>
    </row>
    <row r="166" spans="1:15" x14ac:dyDescent="0.25">
      <c r="A166" s="2" t="s">
        <v>179</v>
      </c>
      <c r="B166" s="7">
        <v>2443</v>
      </c>
      <c r="C166" s="2">
        <v>0</v>
      </c>
      <c r="D166" s="7">
        <v>1385</v>
      </c>
      <c r="E166" s="2">
        <v>0</v>
      </c>
      <c r="F166" s="2">
        <v>0</v>
      </c>
      <c r="G166" s="8">
        <f t="shared" si="8"/>
        <v>3828</v>
      </c>
      <c r="H166" s="7">
        <f t="shared" si="11"/>
        <v>1555</v>
      </c>
      <c r="I166" s="7">
        <v>1555</v>
      </c>
      <c r="J166" s="2">
        <v>0</v>
      </c>
      <c r="K166" s="2">
        <v>0</v>
      </c>
      <c r="L166" s="2">
        <v>0</v>
      </c>
      <c r="M166" s="7">
        <v>2273</v>
      </c>
      <c r="N166" s="8">
        <f t="shared" si="9"/>
        <v>3828</v>
      </c>
      <c r="O166" s="8">
        <f t="shared" si="10"/>
        <v>0</v>
      </c>
    </row>
    <row r="167" spans="1:15" x14ac:dyDescent="0.25">
      <c r="A167" s="2" t="s">
        <v>180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8">
        <f t="shared" si="8"/>
        <v>0</v>
      </c>
      <c r="H167" s="7">
        <f t="shared" si="11"/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8">
        <f t="shared" si="9"/>
        <v>0</v>
      </c>
      <c r="O167" s="8">
        <f t="shared" si="10"/>
        <v>0</v>
      </c>
    </row>
    <row r="168" spans="1:15" x14ac:dyDescent="0.25">
      <c r="A168" s="2" t="s">
        <v>181</v>
      </c>
      <c r="B168" s="7">
        <v>5300</v>
      </c>
      <c r="C168" s="7">
        <v>1075</v>
      </c>
      <c r="D168" s="7">
        <v>2860</v>
      </c>
      <c r="E168" s="2">
        <v>0</v>
      </c>
      <c r="F168" s="2">
        <v>240</v>
      </c>
      <c r="G168" s="8">
        <f t="shared" si="8"/>
        <v>8160</v>
      </c>
      <c r="H168" s="7">
        <f t="shared" si="11"/>
        <v>6122</v>
      </c>
      <c r="I168" s="7">
        <v>6122</v>
      </c>
      <c r="J168" s="2">
        <v>0</v>
      </c>
      <c r="K168" s="2">
        <v>0</v>
      </c>
      <c r="L168" s="2">
        <v>0</v>
      </c>
      <c r="M168" s="7">
        <v>2049</v>
      </c>
      <c r="N168" s="8">
        <f t="shared" si="9"/>
        <v>8171</v>
      </c>
      <c r="O168" s="8">
        <f t="shared" si="10"/>
        <v>11</v>
      </c>
    </row>
    <row r="169" spans="1:15" x14ac:dyDescent="0.25">
      <c r="A169" s="18" t="s">
        <v>197</v>
      </c>
      <c r="B169" s="19">
        <v>29774889</v>
      </c>
      <c r="C169" s="19">
        <v>4632189</v>
      </c>
      <c r="D169" s="19">
        <v>20787194</v>
      </c>
      <c r="E169" s="19">
        <v>15942222</v>
      </c>
      <c r="F169" s="19">
        <v>4807364</v>
      </c>
      <c r="G169" s="20">
        <v>66504305</v>
      </c>
      <c r="H169" s="19">
        <v>31617580</v>
      </c>
      <c r="I169" s="19">
        <v>28868126</v>
      </c>
      <c r="J169" s="19">
        <v>2749454</v>
      </c>
      <c r="K169" s="19">
        <v>7733223</v>
      </c>
      <c r="L169" s="19">
        <v>8008943</v>
      </c>
      <c r="M169" s="19">
        <v>18000382</v>
      </c>
      <c r="N169" s="20">
        <v>65360128</v>
      </c>
      <c r="O169" s="20">
        <v>-1144177</v>
      </c>
    </row>
  </sheetData>
  <mergeCells count="2">
    <mergeCell ref="B1:G1"/>
    <mergeCell ref="H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9EC3-2293-474F-BC7F-000ABA847C9F}">
  <dimension ref="A1:T169"/>
  <sheetViews>
    <sheetView tabSelected="1" topLeftCell="B148" workbookViewId="0">
      <selection activeCell="Q175" sqref="Q175"/>
    </sheetView>
  </sheetViews>
  <sheetFormatPr baseColWidth="10" defaultRowHeight="15" x14ac:dyDescent="0.25"/>
  <cols>
    <col min="1" max="1" width="62.42578125" customWidth="1"/>
    <col min="4" max="4" width="13.5703125" customWidth="1"/>
    <col min="7" max="8" width="11.42578125" style="9"/>
    <col min="19" max="19" width="11.42578125" style="9"/>
  </cols>
  <sheetData>
    <row r="1" spans="1:20" x14ac:dyDescent="0.25">
      <c r="B1" s="10" t="s">
        <v>182</v>
      </c>
      <c r="C1" s="11"/>
      <c r="D1" s="11"/>
      <c r="E1" s="11"/>
      <c r="F1" s="11"/>
      <c r="G1" s="11"/>
      <c r="H1" s="12"/>
      <c r="I1" s="1" t="s">
        <v>183</v>
      </c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90" x14ac:dyDescent="0.25">
      <c r="A2" s="2"/>
      <c r="B2" s="3" t="s">
        <v>2</v>
      </c>
      <c r="C2" s="3" t="s">
        <v>4</v>
      </c>
      <c r="D2" s="3" t="s">
        <v>5</v>
      </c>
      <c r="E2" s="3" t="s">
        <v>184</v>
      </c>
      <c r="F2" s="3" t="s">
        <v>185</v>
      </c>
      <c r="G2" s="5" t="s">
        <v>7</v>
      </c>
      <c r="H2" s="3" t="s">
        <v>186</v>
      </c>
      <c r="I2" s="3" t="s">
        <v>187</v>
      </c>
      <c r="J2" s="4" t="s">
        <v>188</v>
      </c>
      <c r="K2" s="4" t="s">
        <v>189</v>
      </c>
      <c r="L2" s="4" t="s">
        <v>11</v>
      </c>
      <c r="M2" s="4" t="s">
        <v>190</v>
      </c>
      <c r="N2" s="4" t="s">
        <v>191</v>
      </c>
      <c r="O2" s="3" t="s">
        <v>192</v>
      </c>
      <c r="P2" s="4" t="s">
        <v>193</v>
      </c>
      <c r="Q2" s="4" t="s">
        <v>194</v>
      </c>
      <c r="R2" s="4" t="s">
        <v>195</v>
      </c>
      <c r="S2" s="5" t="s">
        <v>196</v>
      </c>
      <c r="T2" s="3" t="s">
        <v>15</v>
      </c>
    </row>
    <row r="3" spans="1:20" x14ac:dyDescent="0.25">
      <c r="A3" s="2" t="s">
        <v>16</v>
      </c>
      <c r="B3" s="13"/>
      <c r="C3" s="13"/>
      <c r="D3" s="14"/>
      <c r="E3" s="13"/>
      <c r="F3" s="13"/>
      <c r="G3" s="15"/>
      <c r="H3" s="15"/>
      <c r="I3" s="13"/>
      <c r="J3" s="13"/>
      <c r="K3" s="14"/>
      <c r="L3" s="14"/>
      <c r="M3" s="14"/>
      <c r="N3" s="13"/>
      <c r="O3" s="13"/>
      <c r="P3" s="13"/>
      <c r="Q3" s="13"/>
      <c r="R3" s="13"/>
      <c r="S3" s="15"/>
      <c r="T3" s="15"/>
    </row>
    <row r="4" spans="1:20" x14ac:dyDescent="0.25">
      <c r="A4" s="2" t="s">
        <v>17</v>
      </c>
      <c r="B4" s="7">
        <v>7250</v>
      </c>
      <c r="C4" s="7">
        <v>1921</v>
      </c>
      <c r="D4" s="7">
        <v>0</v>
      </c>
      <c r="E4" s="7">
        <v>42</v>
      </c>
      <c r="F4" s="7"/>
      <c r="G4" s="8">
        <f>B4+C4+D4+E4</f>
        <v>9213</v>
      </c>
      <c r="H4" s="7">
        <v>2024</v>
      </c>
      <c r="I4" s="7">
        <v>8930</v>
      </c>
      <c r="J4" s="7">
        <v>7877</v>
      </c>
      <c r="K4" s="7"/>
      <c r="L4" s="7"/>
      <c r="M4" s="2">
        <v>94</v>
      </c>
      <c r="N4" s="2">
        <v>959</v>
      </c>
      <c r="O4" s="7">
        <v>44</v>
      </c>
      <c r="P4" s="7">
        <v>44</v>
      </c>
      <c r="Q4" s="7"/>
      <c r="R4" s="7"/>
      <c r="S4" s="8">
        <f>I4+O4</f>
        <v>8974</v>
      </c>
      <c r="T4" s="8">
        <f>S4-G4</f>
        <v>-239</v>
      </c>
    </row>
    <row r="5" spans="1:20" x14ac:dyDescent="0.25">
      <c r="A5" s="2" t="str">
        <f>'[1]Comptes de résultats'!A5</f>
        <v>FRANCEAGRIMER</v>
      </c>
      <c r="B5" s="7">
        <v>80609</v>
      </c>
      <c r="C5" s="7">
        <v>39061</v>
      </c>
      <c r="D5" s="7">
        <v>144782</v>
      </c>
      <c r="E5" s="7">
        <v>11944</v>
      </c>
      <c r="F5" s="7"/>
      <c r="G5" s="8">
        <f>B5+C5+D5+E5</f>
        <v>276396</v>
      </c>
      <c r="H5" s="16"/>
      <c r="I5" s="7">
        <f>J5+K5+L5+M5+N5</f>
        <v>120376</v>
      </c>
      <c r="J5" s="7">
        <f>'[1]Comptes de résultats'!I5</f>
        <v>99595</v>
      </c>
      <c r="K5" s="7">
        <f>'[1]Comptes de résultats'!L5</f>
        <v>7500</v>
      </c>
      <c r="L5" s="2"/>
      <c r="M5" s="2"/>
      <c r="N5" s="7">
        <v>13281</v>
      </c>
      <c r="O5" s="7">
        <f>P5+Q5+R5</f>
        <v>138576</v>
      </c>
      <c r="P5" s="7">
        <v>136226</v>
      </c>
      <c r="Q5" s="2">
        <v>1200</v>
      </c>
      <c r="R5" s="7">
        <v>1150</v>
      </c>
      <c r="S5" s="8">
        <f t="shared" ref="S5:S68" si="0">I5+O5</f>
        <v>258952</v>
      </c>
      <c r="T5" s="8">
        <f t="shared" ref="T5:T68" si="1">S5-G5</f>
        <v>-17444</v>
      </c>
    </row>
    <row r="6" spans="1:20" x14ac:dyDescent="0.25">
      <c r="A6" s="2" t="str">
        <f>'[1]Comptes de résultats'!A6</f>
        <v>Musée d'Orsay et Musée de l'Orangerie</v>
      </c>
      <c r="B6" s="7">
        <v>13730</v>
      </c>
      <c r="C6" s="7">
        <v>25330</v>
      </c>
      <c r="D6" s="2">
        <v>0</v>
      </c>
      <c r="E6" s="7">
        <v>19800</v>
      </c>
      <c r="F6" s="7"/>
      <c r="G6" s="8">
        <f>B6+C6+D6+E6</f>
        <v>58860</v>
      </c>
      <c r="H6" s="16">
        <v>584</v>
      </c>
      <c r="I6" s="7">
        <f t="shared" ref="I6:I69" si="2">J6+K6+L6+M6+N6</f>
        <v>45720</v>
      </c>
      <c r="J6" s="7">
        <v>7695</v>
      </c>
      <c r="K6" s="7">
        <f>'[1]Comptes de résultats'!L6</f>
        <v>0</v>
      </c>
      <c r="L6" s="2">
        <v>0</v>
      </c>
      <c r="M6" s="2">
        <v>0</v>
      </c>
      <c r="N6" s="7">
        <v>38025</v>
      </c>
      <c r="O6" s="7">
        <f t="shared" ref="O6:O38" si="3">P6+Q6+R6</f>
        <v>2720</v>
      </c>
      <c r="P6" s="2">
        <v>100</v>
      </c>
      <c r="Q6" s="2">
        <v>0</v>
      </c>
      <c r="R6" s="7">
        <v>2620</v>
      </c>
      <c r="S6" s="8">
        <f t="shared" si="0"/>
        <v>48440</v>
      </c>
      <c r="T6" s="8">
        <f t="shared" si="1"/>
        <v>-10420</v>
      </c>
    </row>
    <row r="7" spans="1:20" x14ac:dyDescent="0.25">
      <c r="A7" s="2" t="str">
        <f>'[1]Comptes de résultats'!A7</f>
        <v>EPV - Etablissement public du musée et du domaine de Versailles</v>
      </c>
      <c r="B7" s="7">
        <v>21923</v>
      </c>
      <c r="C7" s="7">
        <v>41672</v>
      </c>
      <c r="D7" s="2"/>
      <c r="E7" s="7">
        <v>40405</v>
      </c>
      <c r="F7" s="7"/>
      <c r="G7" s="8">
        <f>B7+C7+D7+E7</f>
        <v>104000</v>
      </c>
      <c r="H7" s="16"/>
      <c r="I7" s="7">
        <f t="shared" si="2"/>
        <v>70672</v>
      </c>
      <c r="J7" s="7">
        <f>'[1]Comptes de résultats'!I7</f>
        <v>902</v>
      </c>
      <c r="K7" s="7">
        <f>'[1]Comptes de résultats'!L7</f>
        <v>0</v>
      </c>
      <c r="L7" s="2">
        <v>0</v>
      </c>
      <c r="M7" s="2">
        <v>0</v>
      </c>
      <c r="N7" s="7">
        <v>69770</v>
      </c>
      <c r="O7" s="7">
        <f t="shared" si="3"/>
        <v>25771</v>
      </c>
      <c r="P7" s="7">
        <v>11000</v>
      </c>
      <c r="Q7" s="2"/>
      <c r="R7" s="7">
        <v>14771</v>
      </c>
      <c r="S7" s="8">
        <f t="shared" si="0"/>
        <v>96443</v>
      </c>
      <c r="T7" s="8">
        <f t="shared" si="1"/>
        <v>-7557</v>
      </c>
    </row>
    <row r="8" spans="1:20" x14ac:dyDescent="0.25">
      <c r="A8" s="2" t="str">
        <f>'[1]Comptes de résultats'!A8</f>
        <v>LNE - Laboratoire national de métrologie et d'essais</v>
      </c>
      <c r="B8" s="13"/>
      <c r="C8" s="14"/>
      <c r="D8" s="14"/>
      <c r="E8" s="14"/>
      <c r="F8" s="14"/>
      <c r="G8" s="15"/>
      <c r="H8" s="17"/>
      <c r="I8" s="13"/>
      <c r="J8" s="13"/>
      <c r="K8" s="13"/>
      <c r="L8" s="14"/>
      <c r="M8" s="14"/>
      <c r="N8" s="14"/>
      <c r="O8" s="13"/>
      <c r="P8" s="14"/>
      <c r="Q8" s="14"/>
      <c r="R8" s="14"/>
      <c r="S8" s="15"/>
      <c r="T8" s="15"/>
    </row>
    <row r="9" spans="1:20" x14ac:dyDescent="0.25">
      <c r="A9" s="2" t="str">
        <f>'[1]Comptes de résultats'!A9</f>
        <v>SGP - Société du grand Paris</v>
      </c>
      <c r="B9" s="7">
        <v>45909</v>
      </c>
      <c r="C9" s="7">
        <v>342419</v>
      </c>
      <c r="D9" s="7">
        <v>546000</v>
      </c>
      <c r="E9" s="7">
        <v>2966302</v>
      </c>
      <c r="F9" s="7"/>
      <c r="G9" s="8">
        <f t="shared" ref="G9:G16" si="4">B9+C9+D9+E9</f>
        <v>3900630</v>
      </c>
      <c r="H9" s="8">
        <v>1056</v>
      </c>
      <c r="I9" s="7">
        <f>J9+K9+L9+M9+N9</f>
        <v>638216</v>
      </c>
      <c r="J9" s="7">
        <f>'[1]Comptes de résultats'!I9</f>
        <v>0</v>
      </c>
      <c r="K9" s="7">
        <f>'[1]Comptes de résultats'!L9</f>
        <v>0</v>
      </c>
      <c r="L9" s="7">
        <v>587000</v>
      </c>
      <c r="M9" s="7">
        <v>51216</v>
      </c>
      <c r="N9" s="2"/>
      <c r="O9" s="7">
        <f t="shared" si="3"/>
        <v>2837</v>
      </c>
      <c r="P9" s="2"/>
      <c r="Q9" s="7">
        <v>2837</v>
      </c>
      <c r="R9" s="2"/>
      <c r="S9" s="8">
        <f t="shared" si="0"/>
        <v>641053</v>
      </c>
      <c r="T9" s="8">
        <f t="shared" si="1"/>
        <v>-3259577</v>
      </c>
    </row>
    <row r="10" spans="1:20" x14ac:dyDescent="0.25">
      <c r="A10" s="2" t="str">
        <f>'[1]Comptes de résultats'!A10</f>
        <v>CNAC-GP - Centre national d'art et de culture Georges Pompidou</v>
      </c>
      <c r="B10" s="7">
        <v>63764</v>
      </c>
      <c r="C10" s="7">
        <v>48133</v>
      </c>
      <c r="D10" s="2"/>
      <c r="E10" s="7">
        <v>19270</v>
      </c>
      <c r="F10" s="7"/>
      <c r="G10" s="8">
        <f t="shared" si="4"/>
        <v>131167</v>
      </c>
      <c r="H10" s="16"/>
      <c r="I10" s="7">
        <f t="shared" si="2"/>
        <v>111459</v>
      </c>
      <c r="J10" s="7">
        <f>'[1]Comptes de résultats'!I10</f>
        <v>68804</v>
      </c>
      <c r="K10" s="7">
        <v>3733</v>
      </c>
      <c r="L10" s="2"/>
      <c r="M10" s="2"/>
      <c r="N10" s="7">
        <v>38922</v>
      </c>
      <c r="O10" s="7">
        <f t="shared" si="3"/>
        <v>15114</v>
      </c>
      <c r="P10" s="7">
        <v>5496</v>
      </c>
      <c r="Q10" s="7"/>
      <c r="R10" s="7">
        <v>9618</v>
      </c>
      <c r="S10" s="8">
        <f t="shared" si="0"/>
        <v>126573</v>
      </c>
      <c r="T10" s="8">
        <f t="shared" si="1"/>
        <v>-4594</v>
      </c>
    </row>
    <row r="11" spans="1:20" x14ac:dyDescent="0.25">
      <c r="A11" s="2" t="str">
        <f>'[1]Comptes de résultats'!A11</f>
        <v>AFA - Agence française de l'adoption</v>
      </c>
      <c r="B11" s="2">
        <v>1688</v>
      </c>
      <c r="C11" s="2">
        <v>775</v>
      </c>
      <c r="D11" s="2"/>
      <c r="E11" s="2">
        <v>70</v>
      </c>
      <c r="F11" s="2"/>
      <c r="G11" s="8">
        <f t="shared" si="4"/>
        <v>2533</v>
      </c>
      <c r="H11" s="16"/>
      <c r="I11" s="7">
        <f t="shared" si="2"/>
        <v>2284</v>
      </c>
      <c r="J11" s="7">
        <f>'[1]Comptes de résultats'!I11</f>
        <v>2184</v>
      </c>
      <c r="K11" s="7">
        <f>'[1]Comptes de résultats'!L11</f>
        <v>0</v>
      </c>
      <c r="L11" s="2"/>
      <c r="M11" s="2">
        <v>100</v>
      </c>
      <c r="N11" s="2"/>
      <c r="O11" s="7">
        <f t="shared" si="3"/>
        <v>0</v>
      </c>
      <c r="P11" s="2"/>
      <c r="Q11" s="2"/>
      <c r="R11" s="2"/>
      <c r="S11" s="8">
        <f t="shared" si="0"/>
        <v>2284</v>
      </c>
      <c r="T11" s="8">
        <f t="shared" si="1"/>
        <v>-249</v>
      </c>
    </row>
    <row r="12" spans="1:20" x14ac:dyDescent="0.25">
      <c r="A12" s="2" t="str">
        <f>'[1]Comptes de résultats'!A12</f>
        <v>EPPPD - Etablissement publique de la porte dorée</v>
      </c>
      <c r="B12" s="7">
        <v>4900</v>
      </c>
      <c r="C12" s="7">
        <v>6217</v>
      </c>
      <c r="D12" s="2"/>
      <c r="E12" s="7">
        <v>3190</v>
      </c>
      <c r="F12" s="7"/>
      <c r="G12" s="8">
        <f t="shared" si="4"/>
        <v>14307</v>
      </c>
      <c r="H12" s="16"/>
      <c r="I12" s="7">
        <f t="shared" si="2"/>
        <v>10890</v>
      </c>
      <c r="J12" s="7">
        <f>'[1]Comptes de résultats'!I12</f>
        <v>9339</v>
      </c>
      <c r="K12" s="7"/>
      <c r="L12" s="2"/>
      <c r="M12" s="2"/>
      <c r="N12" s="7">
        <v>1551</v>
      </c>
      <c r="O12" s="7">
        <f t="shared" si="3"/>
        <v>1227</v>
      </c>
      <c r="P12" s="2">
        <v>731</v>
      </c>
      <c r="Q12" s="2">
        <v>346</v>
      </c>
      <c r="R12" s="2">
        <v>150</v>
      </c>
      <c r="S12" s="8">
        <f t="shared" si="0"/>
        <v>12117</v>
      </c>
      <c r="T12" s="8">
        <f t="shared" si="1"/>
        <v>-2190</v>
      </c>
    </row>
    <row r="13" spans="1:20" x14ac:dyDescent="0.25">
      <c r="A13" s="2" t="str">
        <f>'[1]Comptes de résultats'!A13</f>
        <v>ANTAI - Agence nationale de traitement automatisé des infractions</v>
      </c>
      <c r="B13" s="7">
        <v>4084</v>
      </c>
      <c r="C13" s="7">
        <v>105933</v>
      </c>
      <c r="D13" s="2"/>
      <c r="E13" s="7">
        <v>18179</v>
      </c>
      <c r="F13" s="7"/>
      <c r="G13" s="8">
        <f t="shared" si="4"/>
        <v>128196</v>
      </c>
      <c r="H13" s="16">
        <v>425</v>
      </c>
      <c r="I13" s="7">
        <f t="shared" si="2"/>
        <v>129780</v>
      </c>
      <c r="J13" s="7">
        <f>'[1]Comptes de résultats'!I13</f>
        <v>102200</v>
      </c>
      <c r="K13" s="7">
        <v>16000</v>
      </c>
      <c r="L13" s="2"/>
      <c r="M13" s="2"/>
      <c r="N13" s="7">
        <v>11580</v>
      </c>
      <c r="O13" s="7">
        <f t="shared" si="3"/>
        <v>0</v>
      </c>
      <c r="P13" s="2"/>
      <c r="Q13" s="2"/>
      <c r="R13" s="2"/>
      <c r="S13" s="8">
        <f t="shared" si="0"/>
        <v>129780</v>
      </c>
      <c r="T13" s="8">
        <f t="shared" si="1"/>
        <v>1584</v>
      </c>
    </row>
    <row r="14" spans="1:20" x14ac:dyDescent="0.25">
      <c r="A14" s="2" t="str">
        <f>'[1]Comptes de résultats'!A14</f>
        <v>CAMPUS France</v>
      </c>
      <c r="B14" s="7">
        <v>14609</v>
      </c>
      <c r="C14" s="7">
        <v>9910</v>
      </c>
      <c r="D14" s="2"/>
      <c r="E14" s="7">
        <v>2206</v>
      </c>
      <c r="F14" s="7"/>
      <c r="G14" s="8">
        <f t="shared" si="4"/>
        <v>26725</v>
      </c>
      <c r="H14" s="16"/>
      <c r="I14" s="7">
        <f t="shared" si="2"/>
        <v>23955</v>
      </c>
      <c r="J14" s="7">
        <f>'[1]Comptes de résultats'!I14</f>
        <v>5561</v>
      </c>
      <c r="K14" s="7">
        <v>6846</v>
      </c>
      <c r="L14" s="2"/>
      <c r="M14" s="2"/>
      <c r="N14" s="2">
        <v>11548</v>
      </c>
      <c r="O14" s="7">
        <f t="shared" si="3"/>
        <v>1602</v>
      </c>
      <c r="P14" s="2">
        <v>30</v>
      </c>
      <c r="Q14" s="7">
        <v>1572</v>
      </c>
      <c r="R14" s="2"/>
      <c r="S14" s="8">
        <f t="shared" si="0"/>
        <v>25557</v>
      </c>
      <c r="T14" s="8">
        <f t="shared" si="1"/>
        <v>-1168</v>
      </c>
    </row>
    <row r="15" spans="1:20" x14ac:dyDescent="0.25">
      <c r="A15" s="2" t="str">
        <f>'[1]Comptes de résultats'!A15</f>
        <v>Musée national de la marine</v>
      </c>
      <c r="B15" s="7">
        <v>5681</v>
      </c>
      <c r="C15" s="7">
        <v>5758</v>
      </c>
      <c r="D15" s="2"/>
      <c r="E15" s="7">
        <v>12880</v>
      </c>
      <c r="F15" s="7"/>
      <c r="G15" s="8">
        <f t="shared" si="4"/>
        <v>24319</v>
      </c>
      <c r="H15" s="16">
        <v>590</v>
      </c>
      <c r="I15" s="7">
        <f t="shared" si="2"/>
        <v>10349</v>
      </c>
      <c r="J15" s="7">
        <f>'[1]Comptes de résultats'!I15</f>
        <v>9087</v>
      </c>
      <c r="K15" s="7">
        <f>'[1]Comptes de résultats'!L15</f>
        <v>0</v>
      </c>
      <c r="L15" s="2">
        <v>0</v>
      </c>
      <c r="M15" s="2">
        <v>0</v>
      </c>
      <c r="N15" s="7">
        <v>1262</v>
      </c>
      <c r="O15" s="7">
        <f t="shared" si="3"/>
        <v>11699</v>
      </c>
      <c r="P15" s="7">
        <v>11588</v>
      </c>
      <c r="Q15" s="2"/>
      <c r="R15" s="2">
        <v>111</v>
      </c>
      <c r="S15" s="8">
        <f t="shared" si="0"/>
        <v>22048</v>
      </c>
      <c r="T15" s="8">
        <f t="shared" si="1"/>
        <v>-2271</v>
      </c>
    </row>
    <row r="16" spans="1:20" x14ac:dyDescent="0.25">
      <c r="A16" s="2" t="str">
        <f>'[1]Comptes de résultats'!A16</f>
        <v>CNSMD Paris (conservatoire nationale supérieur de musique et de danse de Paris</v>
      </c>
      <c r="B16" s="7">
        <v>20414</v>
      </c>
      <c r="C16" s="7">
        <v>7556</v>
      </c>
      <c r="D16" s="2"/>
      <c r="E16" s="7">
        <v>13098</v>
      </c>
      <c r="F16" s="7"/>
      <c r="G16" s="8">
        <f t="shared" si="4"/>
        <v>41068</v>
      </c>
      <c r="H16" s="16">
        <v>305</v>
      </c>
      <c r="I16" s="7">
        <f t="shared" si="2"/>
        <v>26941</v>
      </c>
      <c r="J16" s="7">
        <f>'[1]Comptes de résultats'!I16</f>
        <v>25552</v>
      </c>
      <c r="K16" s="7"/>
      <c r="L16" s="2"/>
      <c r="M16" s="2"/>
      <c r="N16" s="7">
        <v>1389</v>
      </c>
      <c r="O16" s="7">
        <f>P16+Q16+R16</f>
        <v>942</v>
      </c>
      <c r="P16" s="2">
        <v>218</v>
      </c>
      <c r="Q16" s="2">
        <v>87</v>
      </c>
      <c r="R16" s="2">
        <v>637</v>
      </c>
      <c r="S16" s="8">
        <f t="shared" si="0"/>
        <v>27883</v>
      </c>
      <c r="T16" s="8">
        <f t="shared" si="1"/>
        <v>-13185</v>
      </c>
    </row>
    <row r="17" spans="1:20" x14ac:dyDescent="0.25">
      <c r="A17" s="2" t="str">
        <f>'[1]Comptes de résultats'!A17</f>
        <v>IFPEN - IFP Energies nouvelles</v>
      </c>
      <c r="B17" s="14"/>
      <c r="C17" s="14"/>
      <c r="D17" s="14"/>
      <c r="E17" s="14"/>
      <c r="F17" s="14"/>
      <c r="G17" s="15"/>
      <c r="H17" s="17"/>
      <c r="I17" s="13"/>
      <c r="J17" s="13"/>
      <c r="K17" s="13"/>
      <c r="L17" s="14"/>
      <c r="M17" s="14"/>
      <c r="N17" s="14"/>
      <c r="O17" s="13">
        <f t="shared" si="3"/>
        <v>0</v>
      </c>
      <c r="P17" s="14"/>
      <c r="Q17" s="14"/>
      <c r="R17" s="14"/>
      <c r="S17" s="15"/>
      <c r="T17" s="15"/>
    </row>
    <row r="18" spans="1:20" x14ac:dyDescent="0.25">
      <c r="A18" s="2" t="str">
        <f>'[1]Comptes de résultats'!A18</f>
        <v>IFREMER - Institut français de recherche pour l'exploitation de la mer</v>
      </c>
      <c r="B18" s="7">
        <v>137563</v>
      </c>
      <c r="C18" s="7">
        <v>70170</v>
      </c>
      <c r="D18" s="2"/>
      <c r="E18" s="7">
        <v>30261</v>
      </c>
      <c r="F18" s="7"/>
      <c r="G18" s="8">
        <f>B18+C18+D18+E18</f>
        <v>237994</v>
      </c>
      <c r="H18" s="16"/>
      <c r="I18" s="7">
        <f>J18+K18+L18+M18+N18</f>
        <v>220566</v>
      </c>
      <c r="J18" s="7">
        <f>'[1]Comptes de résultats'!I18</f>
        <v>167901</v>
      </c>
      <c r="K18" s="7">
        <v>10304</v>
      </c>
      <c r="L18" s="7">
        <v>0</v>
      </c>
      <c r="M18" s="7">
        <v>38708</v>
      </c>
      <c r="N18" s="7">
        <v>3653</v>
      </c>
      <c r="O18" s="7">
        <f t="shared" si="3"/>
        <v>16297</v>
      </c>
      <c r="P18" s="7">
        <v>11780</v>
      </c>
      <c r="Q18" s="7">
        <v>4517</v>
      </c>
      <c r="R18" s="2"/>
      <c r="S18" s="8">
        <f t="shared" si="0"/>
        <v>236863</v>
      </c>
      <c r="T18" s="8">
        <f t="shared" si="1"/>
        <v>-1131</v>
      </c>
    </row>
    <row r="19" spans="1:20" x14ac:dyDescent="0.25">
      <c r="A19" s="2" t="str">
        <f>'[1]Comptes de résultats'!A19</f>
        <v>MUCEM - Musée des civilisations de l'Europe et de la Méditerranée</v>
      </c>
      <c r="B19" s="7">
        <v>5581</v>
      </c>
      <c r="C19" s="7">
        <v>16866</v>
      </c>
      <c r="D19" s="2"/>
      <c r="E19" s="7">
        <v>3093</v>
      </c>
      <c r="F19" s="7"/>
      <c r="G19" s="8">
        <f>B19+C19+D19+E19</f>
        <v>25540</v>
      </c>
      <c r="H19" s="16"/>
      <c r="I19" s="7">
        <f t="shared" si="2"/>
        <v>24047</v>
      </c>
      <c r="J19" s="7">
        <f>'[1]Comptes de résultats'!I19</f>
        <v>17668</v>
      </c>
      <c r="K19" s="7">
        <v>1084</v>
      </c>
      <c r="L19" s="2"/>
      <c r="M19" s="2"/>
      <c r="N19" s="7">
        <v>5295</v>
      </c>
      <c r="O19" s="7">
        <f t="shared" si="3"/>
        <v>880</v>
      </c>
      <c r="P19" s="2">
        <v>880</v>
      </c>
      <c r="Q19" s="2"/>
      <c r="R19" s="2"/>
      <c r="S19" s="8">
        <f t="shared" si="0"/>
        <v>24927</v>
      </c>
      <c r="T19" s="8">
        <f t="shared" si="1"/>
        <v>-613</v>
      </c>
    </row>
    <row r="20" spans="1:20" x14ac:dyDescent="0.25">
      <c r="A20" s="2" t="str">
        <f>'[1]Comptes de résultats'!A20</f>
        <v>Conseil national des communes  "compagnon de la libération"</v>
      </c>
      <c r="B20" s="2">
        <v>852</v>
      </c>
      <c r="C20" s="2">
        <v>917</v>
      </c>
      <c r="D20" s="2"/>
      <c r="E20" s="2">
        <v>154</v>
      </c>
      <c r="F20" s="2"/>
      <c r="G20" s="8">
        <f>B20+C20+D20+E20</f>
        <v>1923</v>
      </c>
      <c r="H20" s="16">
        <v>65</v>
      </c>
      <c r="I20" s="7">
        <f t="shared" si="2"/>
        <v>1775</v>
      </c>
      <c r="J20" s="7">
        <f>'[1]Comptes de résultats'!I20</f>
        <v>1678</v>
      </c>
      <c r="K20" s="7">
        <f>'[1]Comptes de résultats'!L20</f>
        <v>0</v>
      </c>
      <c r="L20" s="2"/>
      <c r="M20" s="2">
        <v>4</v>
      </c>
      <c r="N20" s="2">
        <v>93</v>
      </c>
      <c r="O20" s="7">
        <f t="shared" si="3"/>
        <v>160</v>
      </c>
      <c r="P20" s="2"/>
      <c r="Q20" s="2"/>
      <c r="R20" s="2">
        <v>160</v>
      </c>
      <c r="S20" s="8">
        <f t="shared" si="0"/>
        <v>1935</v>
      </c>
      <c r="T20" s="8">
        <f t="shared" si="1"/>
        <v>12</v>
      </c>
    </row>
    <row r="21" spans="1:20" x14ac:dyDescent="0.25">
      <c r="A21" s="2" t="str">
        <f>'[1]Comptes de résultats'!A21</f>
        <v>INED - Institut national d'études démographiques</v>
      </c>
      <c r="B21" s="7">
        <v>17308</v>
      </c>
      <c r="C21" s="7">
        <v>7034</v>
      </c>
      <c r="D21" s="2"/>
      <c r="E21" s="2"/>
      <c r="F21" s="2"/>
      <c r="G21" s="8">
        <f>B21+C21+D21+E21</f>
        <v>24342</v>
      </c>
      <c r="H21" s="16"/>
      <c r="I21" s="7">
        <f t="shared" si="2"/>
        <v>20621</v>
      </c>
      <c r="J21" s="7">
        <v>17234</v>
      </c>
      <c r="K21" s="7">
        <v>3135</v>
      </c>
      <c r="L21" s="2"/>
      <c r="M21" s="2">
        <v>252</v>
      </c>
      <c r="N21" s="2"/>
      <c r="O21" s="7">
        <f t="shared" si="3"/>
        <v>100</v>
      </c>
      <c r="P21" s="2"/>
      <c r="Q21" s="2"/>
      <c r="R21" s="2">
        <v>100</v>
      </c>
      <c r="S21" s="8">
        <f t="shared" si="0"/>
        <v>20721</v>
      </c>
      <c r="T21" s="8">
        <f t="shared" si="1"/>
        <v>-3621</v>
      </c>
    </row>
    <row r="22" spans="1:20" x14ac:dyDescent="0.25">
      <c r="A22" s="2" t="str">
        <f>'[1]Comptes de résultats'!A22</f>
        <v>RMN-GP - Réunion des musées nationaux -Grand Palais</v>
      </c>
      <c r="B22" s="14"/>
      <c r="C22" s="14"/>
      <c r="D22" s="14"/>
      <c r="E22" s="14"/>
      <c r="F22" s="14"/>
      <c r="G22" s="15"/>
      <c r="H22" s="17"/>
      <c r="I22" s="13"/>
      <c r="J22" s="13"/>
      <c r="K22" s="13"/>
      <c r="L22" s="14"/>
      <c r="M22" s="14"/>
      <c r="N22" s="14"/>
      <c r="O22" s="13">
        <f t="shared" si="3"/>
        <v>0</v>
      </c>
      <c r="P22" s="14"/>
      <c r="Q22" s="14"/>
      <c r="R22" s="14"/>
      <c r="S22" s="15"/>
      <c r="T22" s="15"/>
    </row>
    <row r="23" spans="1:20" x14ac:dyDescent="0.25">
      <c r="A23" s="2" t="str">
        <f>'[1]Comptes de résultats'!A23</f>
        <v>INFOMA - Institut national de formation des personnels du ministère de l'agriculture</v>
      </c>
      <c r="B23" s="2">
        <v>265</v>
      </c>
      <c r="C23" s="2">
        <v>1623</v>
      </c>
      <c r="D23" s="2"/>
      <c r="E23" s="2">
        <v>311</v>
      </c>
      <c r="F23" s="2"/>
      <c r="G23" s="8">
        <f t="shared" ref="G23:G30" si="5">B23+C23+D23+E23</f>
        <v>2199</v>
      </c>
      <c r="H23" s="16"/>
      <c r="I23" s="7">
        <f t="shared" si="2"/>
        <v>1482</v>
      </c>
      <c r="J23" s="7">
        <f>'[1]Comptes de résultats'!I23</f>
        <v>1259</v>
      </c>
      <c r="K23" s="7">
        <f>'[1]Comptes de résultats'!L23</f>
        <v>0</v>
      </c>
      <c r="L23" s="2"/>
      <c r="M23" s="2"/>
      <c r="N23" s="2">
        <v>223</v>
      </c>
      <c r="O23" s="7">
        <f t="shared" si="3"/>
        <v>470</v>
      </c>
      <c r="P23" s="2">
        <v>470</v>
      </c>
      <c r="Q23" s="2"/>
      <c r="R23" s="2"/>
      <c r="S23" s="8">
        <f t="shared" si="0"/>
        <v>1952</v>
      </c>
      <c r="T23" s="8">
        <f t="shared" si="1"/>
        <v>-247</v>
      </c>
    </row>
    <row r="24" spans="1:20" x14ac:dyDescent="0.25">
      <c r="A24" s="2" t="str">
        <f>'[1]Comptes de résultats'!A24</f>
        <v>ONERA - Office national d'études et de recherches aérospatiales</v>
      </c>
      <c r="B24" s="7">
        <v>154717</v>
      </c>
      <c r="C24" s="7">
        <v>59070</v>
      </c>
      <c r="D24" s="2">
        <v>50</v>
      </c>
      <c r="E24" s="7">
        <v>41472</v>
      </c>
      <c r="F24" s="7"/>
      <c r="G24" s="8">
        <f t="shared" si="5"/>
        <v>255309</v>
      </c>
      <c r="H24" s="16"/>
      <c r="I24" s="7">
        <f t="shared" si="2"/>
        <v>232892</v>
      </c>
      <c r="J24" s="7">
        <f>'[1]Comptes de résultats'!I24</f>
        <v>104665</v>
      </c>
      <c r="K24" s="7"/>
      <c r="L24" s="2"/>
      <c r="M24" s="7">
        <v>5411</v>
      </c>
      <c r="N24" s="7">
        <v>122816</v>
      </c>
      <c r="O24" s="7">
        <f>P24+Q24+R24</f>
        <v>8753</v>
      </c>
      <c r="P24" s="7">
        <v>8753</v>
      </c>
      <c r="Q24" s="2"/>
      <c r="R24" s="2"/>
      <c r="S24" s="8">
        <f t="shared" si="0"/>
        <v>241645</v>
      </c>
      <c r="T24" s="8">
        <f t="shared" si="1"/>
        <v>-13664</v>
      </c>
    </row>
    <row r="25" spans="1:20" x14ac:dyDescent="0.25">
      <c r="A25" s="2" t="str">
        <f>'[1]Comptes de résultats'!A25</f>
        <v>AFITF - Agence de financement des infrastructures de transport de France</v>
      </c>
      <c r="B25" s="2">
        <v>55</v>
      </c>
      <c r="C25" s="2">
        <v>638</v>
      </c>
      <c r="D25" s="7">
        <v>2481085</v>
      </c>
      <c r="E25" s="2">
        <v>20</v>
      </c>
      <c r="F25" s="2"/>
      <c r="G25" s="8">
        <f t="shared" si="5"/>
        <v>2481798</v>
      </c>
      <c r="H25" s="16"/>
      <c r="I25" s="7">
        <f t="shared" si="2"/>
        <v>2478067</v>
      </c>
      <c r="J25" s="7">
        <f>'[1]Comptes de résultats'!I25</f>
        <v>0</v>
      </c>
      <c r="K25" s="7"/>
      <c r="L25" s="7">
        <v>2309817</v>
      </c>
      <c r="M25" s="7">
        <v>60250</v>
      </c>
      <c r="N25" s="7">
        <v>108000</v>
      </c>
      <c r="O25" s="7">
        <f t="shared" si="3"/>
        <v>0</v>
      </c>
      <c r="P25" s="2">
        <v>0</v>
      </c>
      <c r="Q25" s="2">
        <v>0</v>
      </c>
      <c r="R25" s="2">
        <v>0</v>
      </c>
      <c r="S25" s="8">
        <f t="shared" si="0"/>
        <v>2478067</v>
      </c>
      <c r="T25" s="8">
        <f t="shared" si="1"/>
        <v>-3731</v>
      </c>
    </row>
    <row r="26" spans="1:20" x14ac:dyDescent="0.25">
      <c r="A26" s="2" t="str">
        <f>'[1]Comptes de résultats'!A26</f>
        <v>CMN - Centre des monuments nationaux</v>
      </c>
      <c r="B26" s="7">
        <v>54025</v>
      </c>
      <c r="C26" s="7">
        <v>44305</v>
      </c>
      <c r="D26" s="2"/>
      <c r="E26" s="7">
        <v>64983</v>
      </c>
      <c r="F26" s="7"/>
      <c r="G26" s="8">
        <f t="shared" si="5"/>
        <v>163313</v>
      </c>
      <c r="H26" s="16">
        <v>910</v>
      </c>
      <c r="I26" s="7">
        <f t="shared" si="2"/>
        <v>89362</v>
      </c>
      <c r="J26" s="7">
        <v>7918</v>
      </c>
      <c r="K26" s="7">
        <v>840</v>
      </c>
      <c r="L26" s="2"/>
      <c r="M26" s="2"/>
      <c r="N26" s="7">
        <v>80604</v>
      </c>
      <c r="O26" s="7">
        <f>P26+Q26+R26</f>
        <v>44342</v>
      </c>
      <c r="P26" s="7">
        <v>34982</v>
      </c>
      <c r="Q26" s="2">
        <v>300</v>
      </c>
      <c r="R26" s="7">
        <v>9060</v>
      </c>
      <c r="S26" s="8">
        <f t="shared" si="0"/>
        <v>133704</v>
      </c>
      <c r="T26" s="8">
        <f t="shared" si="1"/>
        <v>-29609</v>
      </c>
    </row>
    <row r="27" spans="1:20" x14ac:dyDescent="0.25">
      <c r="A27" s="2" t="str">
        <f>'[1]Comptes de résultats'!A27</f>
        <v>INCA - Institut national du Cancer</v>
      </c>
      <c r="B27" s="7">
        <v>13334</v>
      </c>
      <c r="C27" s="7">
        <v>15426</v>
      </c>
      <c r="D27" s="7">
        <v>62133</v>
      </c>
      <c r="E27" s="2">
        <v>509</v>
      </c>
      <c r="F27" s="2"/>
      <c r="G27" s="8">
        <f t="shared" si="5"/>
        <v>91402</v>
      </c>
      <c r="H27" s="16"/>
      <c r="I27" s="7">
        <f t="shared" si="2"/>
        <v>86787</v>
      </c>
      <c r="J27" s="7">
        <f>'[1]Comptes de résultats'!I27</f>
        <v>41056</v>
      </c>
      <c r="K27" s="7">
        <v>38000</v>
      </c>
      <c r="L27" s="2"/>
      <c r="M27" s="2">
        <v>159</v>
      </c>
      <c r="N27" s="7">
        <v>7572</v>
      </c>
      <c r="O27" s="7">
        <f t="shared" si="3"/>
        <v>0</v>
      </c>
      <c r="P27" s="2"/>
      <c r="Q27" s="2"/>
      <c r="R27" s="2"/>
      <c r="S27" s="8">
        <f t="shared" si="0"/>
        <v>86787</v>
      </c>
      <c r="T27" s="8">
        <f t="shared" si="1"/>
        <v>-4615</v>
      </c>
    </row>
    <row r="28" spans="1:20" x14ac:dyDescent="0.25">
      <c r="A28" s="2" t="str">
        <f>'[1]Comptes de résultats'!A28</f>
        <v>INERIS - Institut national de l'environnement industriel et des risques</v>
      </c>
      <c r="B28" s="7">
        <v>42484</v>
      </c>
      <c r="C28" s="7">
        <v>23945</v>
      </c>
      <c r="D28" s="2"/>
      <c r="E28" s="7">
        <v>5001</v>
      </c>
      <c r="F28" s="7"/>
      <c r="G28" s="8">
        <f t="shared" si="5"/>
        <v>71430</v>
      </c>
      <c r="H28" s="16">
        <v>120</v>
      </c>
      <c r="I28" s="7">
        <f t="shared" si="2"/>
        <v>68396</v>
      </c>
      <c r="J28" s="7">
        <f>'[1]Comptes de résultats'!I28</f>
        <v>33740</v>
      </c>
      <c r="K28" s="7">
        <v>2969</v>
      </c>
      <c r="L28" s="2"/>
      <c r="M28" s="7">
        <v>4620</v>
      </c>
      <c r="N28" s="7">
        <v>27067</v>
      </c>
      <c r="O28" s="7">
        <f t="shared" si="3"/>
        <v>743</v>
      </c>
      <c r="P28" s="2"/>
      <c r="Q28" s="2">
        <v>743</v>
      </c>
      <c r="R28" s="2"/>
      <c r="S28" s="8">
        <f t="shared" si="0"/>
        <v>69139</v>
      </c>
      <c r="T28" s="8">
        <f t="shared" si="1"/>
        <v>-2291</v>
      </c>
    </row>
    <row r="29" spans="1:20" x14ac:dyDescent="0.25">
      <c r="A29" s="2" t="str">
        <f>'[1]Comptes de résultats'!A29</f>
        <v>ANTS - Agence nationale des titres sécurisées</v>
      </c>
      <c r="B29" s="7">
        <v>7700</v>
      </c>
      <c r="C29" s="7">
        <v>213564</v>
      </c>
      <c r="D29" s="7">
        <v>1440</v>
      </c>
      <c r="E29" s="7">
        <v>22310</v>
      </c>
      <c r="F29" s="7"/>
      <c r="G29" s="8">
        <f t="shared" si="5"/>
        <v>245014</v>
      </c>
      <c r="H29" s="16"/>
      <c r="I29" s="7">
        <f t="shared" si="2"/>
        <v>237926</v>
      </c>
      <c r="J29" s="7">
        <f>'[1]Comptes de résultats'!I29</f>
        <v>0</v>
      </c>
      <c r="K29" s="7">
        <v>32568</v>
      </c>
      <c r="L29" s="7">
        <v>195000</v>
      </c>
      <c r="M29" s="2"/>
      <c r="N29" s="7">
        <v>10358</v>
      </c>
      <c r="O29" s="7">
        <f t="shared" si="3"/>
        <v>0</v>
      </c>
      <c r="P29" s="2"/>
      <c r="Q29" s="2"/>
      <c r="R29" s="2"/>
      <c r="S29" s="8">
        <f t="shared" si="0"/>
        <v>237926</v>
      </c>
      <c r="T29" s="8">
        <f t="shared" si="1"/>
        <v>-7088</v>
      </c>
    </row>
    <row r="30" spans="1:20" x14ac:dyDescent="0.25">
      <c r="A30" s="2" t="str">
        <f>'[1]Comptes de résultats'!A30</f>
        <v>Ecoles d'enseignement supérieur agricole et vétérinaire</v>
      </c>
      <c r="B30" s="7">
        <v>61832</v>
      </c>
      <c r="C30" s="7">
        <v>105964</v>
      </c>
      <c r="D30" s="2"/>
      <c r="E30" s="7">
        <v>68930</v>
      </c>
      <c r="F30" s="7"/>
      <c r="G30" s="8">
        <f t="shared" si="5"/>
        <v>236726</v>
      </c>
      <c r="H30" s="16"/>
      <c r="I30" s="7">
        <f>J30+K30+L30+M30+N30</f>
        <v>153748</v>
      </c>
      <c r="J30" s="7">
        <v>42644</v>
      </c>
      <c r="K30" s="7">
        <v>8555</v>
      </c>
      <c r="L30" s="2"/>
      <c r="M30" s="7">
        <v>8061</v>
      </c>
      <c r="N30" s="7">
        <v>94488</v>
      </c>
      <c r="O30" s="7">
        <f t="shared" si="3"/>
        <v>49147</v>
      </c>
      <c r="P30" s="7">
        <v>17574</v>
      </c>
      <c r="Q30" s="7">
        <v>23532</v>
      </c>
      <c r="R30" s="7">
        <v>8041</v>
      </c>
      <c r="S30" s="8">
        <f t="shared" si="0"/>
        <v>202895</v>
      </c>
      <c r="T30" s="8">
        <f t="shared" si="1"/>
        <v>-33831</v>
      </c>
    </row>
    <row r="31" spans="1:20" x14ac:dyDescent="0.25">
      <c r="A31" s="2" t="str">
        <f>'[1]Comptes de résultats'!A31</f>
        <v>BRGM - Bureau de recherches géologiques et minières</v>
      </c>
      <c r="B31" s="14"/>
      <c r="C31" s="14"/>
      <c r="D31" s="14"/>
      <c r="E31" s="14"/>
      <c r="F31" s="14"/>
      <c r="G31" s="15"/>
      <c r="H31" s="17"/>
      <c r="I31" s="13"/>
      <c r="J31" s="13"/>
      <c r="K31" s="13"/>
      <c r="L31" s="14"/>
      <c r="M31" s="14"/>
      <c r="N31" s="14"/>
      <c r="O31" s="13"/>
      <c r="P31" s="14"/>
      <c r="Q31" s="14"/>
      <c r="R31" s="14"/>
      <c r="S31" s="15"/>
      <c r="T31" s="15"/>
    </row>
    <row r="32" spans="1:20" x14ac:dyDescent="0.25">
      <c r="A32" s="2" t="str">
        <f>'[1]Comptes de résultats'!A32</f>
        <v>CNES - Centre national d'études spatiales</v>
      </c>
      <c r="B32" s="7">
        <v>249493</v>
      </c>
      <c r="C32" s="7">
        <v>1055445</v>
      </c>
      <c r="D32" s="2"/>
      <c r="E32" s="7">
        <v>42871</v>
      </c>
      <c r="F32" s="7"/>
      <c r="G32" s="8">
        <f>B32+C32+D32+E32</f>
        <v>1347809</v>
      </c>
      <c r="H32" s="16"/>
      <c r="I32" s="7">
        <f t="shared" si="2"/>
        <v>1353110</v>
      </c>
      <c r="J32" s="7">
        <f>'[1]Comptes de résultats'!I32</f>
        <v>594880</v>
      </c>
      <c r="K32" s="7">
        <v>103180</v>
      </c>
      <c r="L32" s="2"/>
      <c r="M32" s="7">
        <v>90540</v>
      </c>
      <c r="N32" s="7">
        <v>564510</v>
      </c>
      <c r="O32" s="7">
        <f t="shared" si="3"/>
        <v>0</v>
      </c>
      <c r="P32" s="2"/>
      <c r="Q32" s="2"/>
      <c r="R32" s="2"/>
      <c r="S32" s="8">
        <f t="shared" si="0"/>
        <v>1353110</v>
      </c>
      <c r="T32" s="8">
        <f t="shared" si="1"/>
        <v>5301</v>
      </c>
    </row>
    <row r="33" spans="1:20" x14ac:dyDescent="0.25">
      <c r="A33" s="2" t="str">
        <f>'[1]Comptes de résultats'!A33</f>
        <v>ONISEP - Office national d'information sur les enseignements et les professions</v>
      </c>
      <c r="B33" s="7">
        <v>28928</v>
      </c>
      <c r="C33" s="7">
        <v>10526</v>
      </c>
      <c r="D33" s="2"/>
      <c r="E33" s="7">
        <v>1693</v>
      </c>
      <c r="F33" s="7"/>
      <c r="G33" s="8">
        <f>B33+C33+D33+E33</f>
        <v>41147</v>
      </c>
      <c r="H33" s="8">
        <v>7610</v>
      </c>
      <c r="I33" s="7">
        <f t="shared" si="2"/>
        <v>38111</v>
      </c>
      <c r="J33" s="7">
        <f>'[1]Comptes de résultats'!I33</f>
        <v>30227</v>
      </c>
      <c r="K33" s="7"/>
      <c r="L33" s="2">
        <v>20</v>
      </c>
      <c r="M33" s="2">
        <v>424</v>
      </c>
      <c r="N33" s="7">
        <v>7440</v>
      </c>
      <c r="O33" s="7">
        <f t="shared" si="3"/>
        <v>1208</v>
      </c>
      <c r="P33" s="2"/>
      <c r="Q33" s="7">
        <v>1208</v>
      </c>
      <c r="R33" s="2"/>
      <c r="S33" s="8">
        <f t="shared" si="0"/>
        <v>39319</v>
      </c>
      <c r="T33" s="8">
        <f t="shared" si="1"/>
        <v>-1828</v>
      </c>
    </row>
    <row r="34" spans="1:20" x14ac:dyDescent="0.25">
      <c r="A34" s="2" t="str">
        <f>'[1]Comptes de résultats'!A34</f>
        <v>Associations de coordination technique agricole et des industries agroalimentaires</v>
      </c>
      <c r="B34" s="14"/>
      <c r="C34" s="14"/>
      <c r="D34" s="14"/>
      <c r="E34" s="14"/>
      <c r="F34" s="14"/>
      <c r="G34" s="15"/>
      <c r="H34" s="17"/>
      <c r="I34" s="13"/>
      <c r="J34" s="13"/>
      <c r="K34" s="13"/>
      <c r="L34" s="14"/>
      <c r="M34" s="14"/>
      <c r="N34" s="14"/>
      <c r="O34" s="13"/>
      <c r="P34" s="14"/>
      <c r="Q34" s="14"/>
      <c r="R34" s="14"/>
      <c r="S34" s="15"/>
      <c r="T34" s="15"/>
    </row>
    <row r="35" spans="1:20" x14ac:dyDescent="0.25">
      <c r="A35" s="2" t="str">
        <f>'[1]Comptes de résultats'!A35</f>
        <v>ASP - Agence de services et de paiement</v>
      </c>
      <c r="B35" s="7">
        <v>142313</v>
      </c>
      <c r="C35" s="7">
        <v>83637</v>
      </c>
      <c r="D35" s="7">
        <v>5295</v>
      </c>
      <c r="E35" s="7">
        <v>47353</v>
      </c>
      <c r="F35" s="7"/>
      <c r="G35" s="8">
        <f>B35+C35+D35+E35</f>
        <v>278598</v>
      </c>
      <c r="H35" s="8">
        <v>33233</v>
      </c>
      <c r="I35" s="7">
        <f t="shared" si="2"/>
        <v>188424</v>
      </c>
      <c r="J35" s="7">
        <v>140033</v>
      </c>
      <c r="K35" s="7">
        <v>1150</v>
      </c>
      <c r="L35" s="2"/>
      <c r="M35" s="7">
        <v>1360</v>
      </c>
      <c r="N35" s="7">
        <v>45881</v>
      </c>
      <c r="O35" s="7">
        <f t="shared" si="3"/>
        <v>68314</v>
      </c>
      <c r="P35" s="7">
        <v>43670</v>
      </c>
      <c r="Q35" s="7">
        <v>24609</v>
      </c>
      <c r="R35" s="2">
        <v>35</v>
      </c>
      <c r="S35" s="8">
        <f t="shared" si="0"/>
        <v>256738</v>
      </c>
      <c r="T35" s="8">
        <f t="shared" si="1"/>
        <v>-21860</v>
      </c>
    </row>
    <row r="36" spans="1:20" x14ac:dyDescent="0.25">
      <c r="A36" s="2" t="str">
        <f>'[1]Comptes de résultats'!A36</f>
        <v>IGN - Institut national de l'information géographique et forestière</v>
      </c>
      <c r="B36" s="7">
        <f>'[1]Comptes de résultats'!B36</f>
        <v>111500</v>
      </c>
      <c r="C36" s="7">
        <v>42000</v>
      </c>
      <c r="D36" s="2"/>
      <c r="E36" s="2">
        <v>7000</v>
      </c>
      <c r="F36" s="2"/>
      <c r="G36" s="8">
        <f>B36+C36+D36+E36</f>
        <v>160500</v>
      </c>
      <c r="H36" s="8">
        <v>18722</v>
      </c>
      <c r="I36" s="7">
        <f t="shared" si="2"/>
        <v>157992</v>
      </c>
      <c r="J36" s="7">
        <f>'[1]Comptes de résultats'!I36</f>
        <v>88876</v>
      </c>
      <c r="K36" s="7">
        <v>4800</v>
      </c>
      <c r="L36" s="2"/>
      <c r="M36" s="2">
        <v>2100</v>
      </c>
      <c r="N36" s="7">
        <v>62216</v>
      </c>
      <c r="O36" s="7">
        <f t="shared" si="3"/>
        <v>360</v>
      </c>
      <c r="P36" s="2">
        <v>360</v>
      </c>
      <c r="Q36" s="2"/>
      <c r="R36" s="2"/>
      <c r="S36" s="8">
        <f t="shared" si="0"/>
        <v>158352</v>
      </c>
      <c r="T36" s="8">
        <f t="shared" si="1"/>
        <v>-2148</v>
      </c>
    </row>
    <row r="37" spans="1:20" x14ac:dyDescent="0.25">
      <c r="A37" s="2" t="str">
        <f>'[1]Comptes de résultats'!A37</f>
        <v>GEODERIS</v>
      </c>
      <c r="B37" s="14"/>
      <c r="C37" s="14"/>
      <c r="D37" s="14"/>
      <c r="E37" s="14"/>
      <c r="F37" s="14"/>
      <c r="G37" s="15"/>
      <c r="H37" s="17"/>
      <c r="I37" s="13"/>
      <c r="J37" s="13"/>
      <c r="K37" s="13"/>
      <c r="L37" s="14"/>
      <c r="M37" s="14"/>
      <c r="N37" s="14"/>
      <c r="O37" s="13"/>
      <c r="P37" s="14"/>
      <c r="Q37" s="14"/>
      <c r="R37" s="14"/>
      <c r="S37" s="15"/>
      <c r="T37" s="15"/>
    </row>
    <row r="38" spans="1:20" x14ac:dyDescent="0.25">
      <c r="A38" s="2" t="str">
        <f>'[1]Comptes de résultats'!A38</f>
        <v>Communautés d'universités et d'établissements</v>
      </c>
      <c r="B38" s="7">
        <v>124461</v>
      </c>
      <c r="C38" s="7">
        <v>253935</v>
      </c>
      <c r="D38" s="2"/>
      <c r="E38" s="7">
        <v>206590</v>
      </c>
      <c r="F38" s="7"/>
      <c r="G38" s="8">
        <f>B38+C38+D38+E38</f>
        <v>584986</v>
      </c>
      <c r="H38" s="8">
        <v>10163</v>
      </c>
      <c r="I38" s="7">
        <f t="shared" si="2"/>
        <v>243049</v>
      </c>
      <c r="J38" s="7">
        <v>61520</v>
      </c>
      <c r="K38" s="7">
        <v>46818</v>
      </c>
      <c r="L38" s="2"/>
      <c r="M38" s="7">
        <v>96258</v>
      </c>
      <c r="N38" s="7">
        <v>38453</v>
      </c>
      <c r="O38" s="7">
        <f t="shared" si="3"/>
        <v>198799</v>
      </c>
      <c r="P38" s="7">
        <v>39450</v>
      </c>
      <c r="Q38" s="7">
        <v>152355</v>
      </c>
      <c r="R38" s="7">
        <v>6994</v>
      </c>
      <c r="S38" s="8">
        <f t="shared" si="0"/>
        <v>441848</v>
      </c>
      <c r="T38" s="8">
        <f t="shared" si="1"/>
        <v>-143138</v>
      </c>
    </row>
    <row r="39" spans="1:20" x14ac:dyDescent="0.25">
      <c r="A39" s="2" t="str">
        <f>'[1]Comptes de résultats'!A39</f>
        <v>ASC - Agence du service civique</v>
      </c>
      <c r="B39" s="7">
        <v>5964</v>
      </c>
      <c r="C39" s="7">
        <v>15066</v>
      </c>
      <c r="D39" s="7">
        <v>490063</v>
      </c>
      <c r="E39" s="2">
        <v>600</v>
      </c>
      <c r="F39" s="2"/>
      <c r="G39" s="8">
        <f>B39+C39+D39+E39</f>
        <v>511693</v>
      </c>
      <c r="H39" s="16">
        <v>602</v>
      </c>
      <c r="I39" s="7">
        <f t="shared" si="2"/>
        <v>481388</v>
      </c>
      <c r="J39" s="7">
        <f>'[1]Comptes de résultats'!I39</f>
        <v>478732</v>
      </c>
      <c r="K39" s="7">
        <v>176</v>
      </c>
      <c r="L39" s="2"/>
      <c r="M39" s="2">
        <v>2480</v>
      </c>
      <c r="N39" s="2"/>
      <c r="O39" s="7">
        <f>P39+Q39+R39</f>
        <v>28972</v>
      </c>
      <c r="P39" s="2"/>
      <c r="Q39" s="7">
        <v>28472</v>
      </c>
      <c r="R39" s="2">
        <v>500</v>
      </c>
      <c r="S39" s="8">
        <f t="shared" si="0"/>
        <v>510360</v>
      </c>
      <c r="T39" s="8">
        <f t="shared" si="1"/>
        <v>-1333</v>
      </c>
    </row>
    <row r="40" spans="1:20" x14ac:dyDescent="0.25">
      <c r="A40" s="2" t="str">
        <f>'[1]Comptes de résultats'!A40</f>
        <v>Autres opérateurs d'enseignement supérieur et de recherche</v>
      </c>
      <c r="B40" s="7">
        <v>815824</v>
      </c>
      <c r="C40" s="7">
        <v>394741</v>
      </c>
      <c r="D40" s="2"/>
      <c r="E40" s="7">
        <v>337888</v>
      </c>
      <c r="F40" s="7">
        <v>4200</v>
      </c>
      <c r="G40" s="8">
        <f>B40+C40+D40+E40+F40</f>
        <v>1552653</v>
      </c>
      <c r="H40" s="8">
        <v>156173</v>
      </c>
      <c r="I40" s="7">
        <f t="shared" si="2"/>
        <v>1137245</v>
      </c>
      <c r="J40" s="7">
        <v>810800</v>
      </c>
      <c r="K40" s="7">
        <v>14144</v>
      </c>
      <c r="L40" s="2"/>
      <c r="M40" s="7">
        <v>34400</v>
      </c>
      <c r="N40" s="7">
        <v>277901</v>
      </c>
      <c r="O40" s="7">
        <f t="shared" ref="O40:O103" si="6">P40+Q40+R40</f>
        <v>227954</v>
      </c>
      <c r="P40" s="7">
        <v>15710</v>
      </c>
      <c r="Q40" s="7">
        <v>177397</v>
      </c>
      <c r="R40" s="7">
        <v>34847</v>
      </c>
      <c r="S40" s="8">
        <f t="shared" si="0"/>
        <v>1365199</v>
      </c>
      <c r="T40" s="8">
        <f t="shared" si="1"/>
        <v>-187454</v>
      </c>
    </row>
    <row r="41" spans="1:20" x14ac:dyDescent="0.25">
      <c r="A41" s="2" t="str">
        <f>'[1]Comptes de résultats'!A41</f>
        <v>ARS - Agences régionales de Santé</v>
      </c>
      <c r="B41" s="7">
        <v>650994</v>
      </c>
      <c r="C41" s="7">
        <v>92091</v>
      </c>
      <c r="D41" s="2">
        <v>362</v>
      </c>
      <c r="E41" s="7">
        <v>8397</v>
      </c>
      <c r="F41" s="2"/>
      <c r="G41" s="8">
        <f t="shared" ref="G41:G48" si="7">B41+C41+D41+E41</f>
        <v>751844</v>
      </c>
      <c r="H41" s="8">
        <v>122549</v>
      </c>
      <c r="I41" s="7">
        <f t="shared" si="2"/>
        <v>750463</v>
      </c>
      <c r="J41" s="7">
        <v>580048</v>
      </c>
      <c r="K41" s="7">
        <v>0</v>
      </c>
      <c r="L41" s="2">
        <v>0</v>
      </c>
      <c r="M41" s="7">
        <v>163500</v>
      </c>
      <c r="N41" s="7">
        <v>6915</v>
      </c>
      <c r="O41" s="7">
        <f t="shared" si="6"/>
        <v>785</v>
      </c>
      <c r="P41" s="2">
        <v>740</v>
      </c>
      <c r="Q41" s="2">
        <v>45</v>
      </c>
      <c r="R41" s="2"/>
      <c r="S41" s="8">
        <f t="shared" si="0"/>
        <v>751248</v>
      </c>
      <c r="T41" s="8">
        <f t="shared" si="1"/>
        <v>-596</v>
      </c>
    </row>
    <row r="42" spans="1:20" x14ac:dyDescent="0.25">
      <c r="A42" s="2" t="str">
        <f>'[1]Comptes de résultats'!A42</f>
        <v>BNF - Bibliothèque nationale de France</v>
      </c>
      <c r="B42" s="7">
        <v>142041</v>
      </c>
      <c r="C42" s="7">
        <v>50529</v>
      </c>
      <c r="D42" s="2"/>
      <c r="E42" s="7">
        <v>51985</v>
      </c>
      <c r="F42" s="2"/>
      <c r="G42" s="8">
        <f t="shared" si="7"/>
        <v>244555</v>
      </c>
      <c r="H42" s="16"/>
      <c r="I42" s="7">
        <f t="shared" si="2"/>
        <v>215746</v>
      </c>
      <c r="J42" s="7">
        <v>181363</v>
      </c>
      <c r="K42" s="7">
        <v>22742</v>
      </c>
      <c r="L42" s="2"/>
      <c r="M42" s="2"/>
      <c r="N42" s="7">
        <v>11641</v>
      </c>
      <c r="O42" s="7">
        <f t="shared" si="6"/>
        <v>16914</v>
      </c>
      <c r="P42" s="2">
        <v>792</v>
      </c>
      <c r="Q42" s="7">
        <v>1330</v>
      </c>
      <c r="R42" s="7">
        <v>14792</v>
      </c>
      <c r="S42" s="8">
        <f t="shared" si="0"/>
        <v>232660</v>
      </c>
      <c r="T42" s="8">
        <f t="shared" si="1"/>
        <v>-11895</v>
      </c>
    </row>
    <row r="43" spans="1:20" x14ac:dyDescent="0.25">
      <c r="A43" s="2" t="str">
        <f>'[1]Comptes de résultats'!A43</f>
        <v>AEFE - Agence pour l'enseignement français à l'étranger</v>
      </c>
      <c r="B43" s="7">
        <v>773227</v>
      </c>
      <c r="C43" s="7">
        <v>125539</v>
      </c>
      <c r="D43" s="7">
        <v>105300</v>
      </c>
      <c r="E43" s="7">
        <v>48731</v>
      </c>
      <c r="F43" s="2"/>
      <c r="G43" s="8">
        <f t="shared" si="7"/>
        <v>1052797</v>
      </c>
      <c r="H43" s="16"/>
      <c r="I43" s="7">
        <f t="shared" si="2"/>
        <v>1028943</v>
      </c>
      <c r="J43" s="7">
        <f>'[1]Comptes de résultats'!I43</f>
        <v>380673</v>
      </c>
      <c r="K43" s="7">
        <v>106851</v>
      </c>
      <c r="L43" s="2"/>
      <c r="M43" s="7">
        <v>6241</v>
      </c>
      <c r="N43" s="7">
        <v>535178</v>
      </c>
      <c r="O43" s="7">
        <f t="shared" si="6"/>
        <v>0</v>
      </c>
      <c r="P43" s="2"/>
      <c r="Q43" s="2"/>
      <c r="R43" s="2"/>
      <c r="S43" s="8">
        <f t="shared" si="0"/>
        <v>1028943</v>
      </c>
      <c r="T43" s="8">
        <f t="shared" si="1"/>
        <v>-23854</v>
      </c>
    </row>
    <row r="44" spans="1:20" x14ac:dyDescent="0.25">
      <c r="A44" s="2" t="str">
        <f>'[1]Comptes de résultats'!A44</f>
        <v>IRA - Instituts régionaux d'administration</v>
      </c>
      <c r="B44" s="7">
        <v>39343</v>
      </c>
      <c r="C44" s="7">
        <v>5743</v>
      </c>
      <c r="D44" s="2"/>
      <c r="E44" s="2">
        <v>1610</v>
      </c>
      <c r="F44" s="2"/>
      <c r="G44" s="8">
        <f t="shared" si="7"/>
        <v>46696</v>
      </c>
      <c r="H44" s="8">
        <v>12033</v>
      </c>
      <c r="I44" s="7">
        <f t="shared" si="2"/>
        <v>45850</v>
      </c>
      <c r="J44" s="7">
        <f>'[1]Comptes de résultats'!I44</f>
        <v>44013</v>
      </c>
      <c r="K44" s="7">
        <v>406</v>
      </c>
      <c r="L44" s="2"/>
      <c r="M44" s="2">
        <v>62</v>
      </c>
      <c r="N44" s="7">
        <v>1369</v>
      </c>
      <c r="O44" s="7">
        <f t="shared" si="6"/>
        <v>0</v>
      </c>
      <c r="P44" s="2"/>
      <c r="Q44" s="2"/>
      <c r="R44" s="2"/>
      <c r="S44" s="8">
        <f t="shared" si="0"/>
        <v>45850</v>
      </c>
      <c r="T44" s="8">
        <f t="shared" si="1"/>
        <v>-846</v>
      </c>
    </row>
    <row r="45" spans="1:20" x14ac:dyDescent="0.25">
      <c r="A45" s="2" t="str">
        <f>'[1]Comptes de résultats'!A45</f>
        <v>Etablissement public du marais poitevin</v>
      </c>
      <c r="B45" s="2">
        <v>618</v>
      </c>
      <c r="C45" s="2">
        <v>874</v>
      </c>
      <c r="D45" s="2">
        <v>826</v>
      </c>
      <c r="E45" s="2">
        <v>251</v>
      </c>
      <c r="F45" s="2"/>
      <c r="G45" s="8">
        <f t="shared" si="7"/>
        <v>2569</v>
      </c>
      <c r="H45" s="16">
        <v>92</v>
      </c>
      <c r="I45" s="7">
        <f t="shared" si="2"/>
        <v>1241</v>
      </c>
      <c r="J45" s="7">
        <v>491</v>
      </c>
      <c r="K45" s="7"/>
      <c r="L45" s="2">
        <v>0</v>
      </c>
      <c r="M45" s="2">
        <v>750</v>
      </c>
      <c r="N45" s="7">
        <v>0</v>
      </c>
      <c r="O45" s="7">
        <f t="shared" si="6"/>
        <v>1400</v>
      </c>
      <c r="P45" s="2">
        <v>1000</v>
      </c>
      <c r="Q45" s="2">
        <v>394</v>
      </c>
      <c r="R45" s="2">
        <v>6</v>
      </c>
      <c r="S45" s="8">
        <f t="shared" si="0"/>
        <v>2641</v>
      </c>
      <c r="T45" s="8">
        <f t="shared" si="1"/>
        <v>72</v>
      </c>
    </row>
    <row r="46" spans="1:20" x14ac:dyDescent="0.25">
      <c r="A46" s="2" t="str">
        <f>'[1]Comptes de résultats'!A46</f>
        <v>OFDT - Observatoire français des drogues et des toxicomanies</v>
      </c>
      <c r="B46" s="7">
        <v>2134</v>
      </c>
      <c r="C46" s="7">
        <v>1102</v>
      </c>
      <c r="D46" s="2"/>
      <c r="E46" s="2">
        <v>94</v>
      </c>
      <c r="F46" s="2"/>
      <c r="G46" s="8">
        <f t="shared" si="7"/>
        <v>3330</v>
      </c>
      <c r="H46" s="16">
        <v>39</v>
      </c>
      <c r="I46" s="7">
        <f t="shared" si="2"/>
        <v>3199</v>
      </c>
      <c r="J46" s="7">
        <f>'[1]Comptes de résultats'!I46</f>
        <v>2762</v>
      </c>
      <c r="K46" s="7"/>
      <c r="L46" s="2"/>
      <c r="M46" s="2"/>
      <c r="N46" s="2">
        <v>437</v>
      </c>
      <c r="O46" s="7">
        <f t="shared" si="6"/>
        <v>142</v>
      </c>
      <c r="P46" s="2"/>
      <c r="Q46" s="2"/>
      <c r="R46" s="2">
        <v>142</v>
      </c>
      <c r="S46" s="8">
        <f t="shared" si="0"/>
        <v>3341</v>
      </c>
      <c r="T46" s="8">
        <f t="shared" si="1"/>
        <v>11</v>
      </c>
    </row>
    <row r="47" spans="1:20" x14ac:dyDescent="0.25">
      <c r="A47" s="2" t="str">
        <f>'[1]Comptes de résultats'!A47</f>
        <v>Grande chancellerie de la légion d'honneur</v>
      </c>
      <c r="B47" s="14"/>
      <c r="C47" s="14"/>
      <c r="D47" s="14"/>
      <c r="E47" s="14"/>
      <c r="F47" s="14"/>
      <c r="G47" s="15"/>
      <c r="H47" s="17"/>
      <c r="I47" s="13"/>
      <c r="J47" s="13"/>
      <c r="K47" s="13"/>
      <c r="L47" s="14"/>
      <c r="M47" s="14"/>
      <c r="N47" s="14"/>
      <c r="O47" s="13"/>
      <c r="P47" s="14"/>
      <c r="Q47" s="14"/>
      <c r="R47" s="14"/>
      <c r="S47" s="15"/>
      <c r="T47" s="15"/>
    </row>
    <row r="48" spans="1:20" x14ac:dyDescent="0.25">
      <c r="A48" s="2" t="str">
        <f>'[1]Comptes de résultats'!A48</f>
        <v>CGLLS - Caisse de garantie du logement locatif social</v>
      </c>
      <c r="B48" s="7">
        <v>2697</v>
      </c>
      <c r="C48" s="7">
        <v>1468</v>
      </c>
      <c r="D48" s="7">
        <v>685346</v>
      </c>
      <c r="E48" s="2">
        <v>550</v>
      </c>
      <c r="F48" s="2"/>
      <c r="G48" s="8">
        <f t="shared" si="7"/>
        <v>690061</v>
      </c>
      <c r="H48" s="16">
        <v>365</v>
      </c>
      <c r="I48" s="7">
        <f t="shared" si="2"/>
        <v>706671</v>
      </c>
      <c r="J48" s="7">
        <f>'[1]Comptes de résultats'!I48</f>
        <v>0</v>
      </c>
      <c r="K48" s="7">
        <f>'[1]Comptes de résultats'!L48</f>
        <v>0</v>
      </c>
      <c r="L48" s="7">
        <v>699000</v>
      </c>
      <c r="M48" s="2"/>
      <c r="N48" s="7">
        <v>7671</v>
      </c>
      <c r="O48" s="7">
        <f t="shared" si="6"/>
        <v>0</v>
      </c>
      <c r="P48" s="2"/>
      <c r="Q48" s="2"/>
      <c r="R48" s="2"/>
      <c r="S48" s="8">
        <f t="shared" si="0"/>
        <v>706671</v>
      </c>
      <c r="T48" s="8">
        <f t="shared" si="1"/>
        <v>16610</v>
      </c>
    </row>
    <row r="49" spans="1:20" x14ac:dyDescent="0.25">
      <c r="A49" s="2" t="str">
        <f>'[1]Comptes de résultats'!A49</f>
        <v>ENPC - Ecole nationale des ponts et chaussées</v>
      </c>
      <c r="B49" s="7">
        <v>15239</v>
      </c>
      <c r="C49" s="7">
        <v>9236</v>
      </c>
      <c r="D49" s="2"/>
      <c r="E49" s="7">
        <v>3871</v>
      </c>
      <c r="F49" s="7">
        <v>20469</v>
      </c>
      <c r="G49" s="8">
        <f>B49+C49+D49+E49+F49</f>
        <v>48815</v>
      </c>
      <c r="H49" s="8">
        <v>4807</v>
      </c>
      <c r="I49" s="7">
        <f t="shared" si="2"/>
        <v>30339</v>
      </c>
      <c r="J49" s="7">
        <v>27300</v>
      </c>
      <c r="K49" s="7"/>
      <c r="L49" s="2">
        <v>576</v>
      </c>
      <c r="M49" s="2">
        <v>212</v>
      </c>
      <c r="N49" s="7">
        <v>2251</v>
      </c>
      <c r="O49" s="7">
        <f t="shared" si="6"/>
        <v>15469</v>
      </c>
      <c r="P49" s="2">
        <v>343</v>
      </c>
      <c r="Q49" s="7">
        <v>3321</v>
      </c>
      <c r="R49" s="7">
        <v>11805</v>
      </c>
      <c r="S49" s="8">
        <f t="shared" si="0"/>
        <v>45808</v>
      </c>
      <c r="T49" s="8">
        <f t="shared" si="1"/>
        <v>-3007</v>
      </c>
    </row>
    <row r="50" spans="1:20" x14ac:dyDescent="0.25">
      <c r="A50" s="2" t="str">
        <f>'[1]Comptes de résultats'!A50</f>
        <v>IHEST - Institut des hautes études pour la science et la technologie</v>
      </c>
      <c r="B50" s="2">
        <v>976</v>
      </c>
      <c r="C50" s="2">
        <v>991</v>
      </c>
      <c r="D50" s="2"/>
      <c r="E50" s="2">
        <v>10</v>
      </c>
      <c r="F50" s="2"/>
      <c r="G50" s="8">
        <f t="shared" ref="G50:G113" si="8">B50+C50+D50+E50+F50</f>
        <v>1977</v>
      </c>
      <c r="H50" s="16"/>
      <c r="I50" s="7">
        <f t="shared" si="2"/>
        <v>1478</v>
      </c>
      <c r="J50" s="7">
        <f>'[1]Comptes de résultats'!I50</f>
        <v>1478</v>
      </c>
      <c r="K50" s="7"/>
      <c r="L50" s="2"/>
      <c r="M50" s="2"/>
      <c r="N50" s="2"/>
      <c r="O50" s="7">
        <f t="shared" si="6"/>
        <v>0</v>
      </c>
      <c r="P50" s="2"/>
      <c r="Q50" s="2"/>
      <c r="R50" s="2"/>
      <c r="S50" s="8">
        <f t="shared" si="0"/>
        <v>1478</v>
      </c>
      <c r="T50" s="8">
        <f t="shared" si="1"/>
        <v>-499</v>
      </c>
    </row>
    <row r="51" spans="1:20" x14ac:dyDescent="0.25">
      <c r="A51" s="2" t="str">
        <f>'[1]Comptes de résultats'!A51</f>
        <v>Musée de l'armée</v>
      </c>
      <c r="B51" s="7">
        <v>10500</v>
      </c>
      <c r="C51" s="7">
        <v>7675</v>
      </c>
      <c r="D51" s="2"/>
      <c r="E51" s="7">
        <v>2850</v>
      </c>
      <c r="F51" s="2"/>
      <c r="G51" s="8">
        <f t="shared" si="8"/>
        <v>21025</v>
      </c>
      <c r="H51" s="8">
        <v>1091</v>
      </c>
      <c r="I51" s="7">
        <f t="shared" si="2"/>
        <v>16949</v>
      </c>
      <c r="J51" s="7">
        <v>7928</v>
      </c>
      <c r="K51" s="7"/>
      <c r="L51" s="2"/>
      <c r="M51" s="7"/>
      <c r="N51" s="7">
        <v>9021</v>
      </c>
      <c r="O51" s="7">
        <f t="shared" si="6"/>
        <v>1630</v>
      </c>
      <c r="P51" s="7">
        <v>1040</v>
      </c>
      <c r="Q51" s="2">
        <v>40</v>
      </c>
      <c r="R51" s="2">
        <v>550</v>
      </c>
      <c r="S51" s="8">
        <f t="shared" si="0"/>
        <v>18579</v>
      </c>
      <c r="T51" s="8">
        <f t="shared" si="1"/>
        <v>-2446</v>
      </c>
    </row>
    <row r="52" spans="1:20" x14ac:dyDescent="0.25">
      <c r="A52" s="2" t="str">
        <f>'[1]Comptes de résultats'!A52</f>
        <v>Réseau Canopé</v>
      </c>
      <c r="B52" s="7">
        <v>88584</v>
      </c>
      <c r="C52" s="7">
        <v>22112</v>
      </c>
      <c r="D52" s="2"/>
      <c r="E52" s="7">
        <v>6221</v>
      </c>
      <c r="F52" s="2"/>
      <c r="G52" s="8">
        <f t="shared" si="8"/>
        <v>116917</v>
      </c>
      <c r="H52" s="8">
        <v>23321</v>
      </c>
      <c r="I52" s="7">
        <f t="shared" si="2"/>
        <v>107636</v>
      </c>
      <c r="J52" s="7">
        <v>90614</v>
      </c>
      <c r="K52" s="7">
        <v>66</v>
      </c>
      <c r="L52" s="2"/>
      <c r="M52" s="7">
        <v>2293</v>
      </c>
      <c r="N52" s="7">
        <v>14663</v>
      </c>
      <c r="O52" s="7">
        <f t="shared" si="6"/>
        <v>4922</v>
      </c>
      <c r="P52" s="2">
        <v>928</v>
      </c>
      <c r="Q52" s="7">
        <v>3109</v>
      </c>
      <c r="R52" s="2">
        <v>885</v>
      </c>
      <c r="S52" s="8">
        <f t="shared" si="0"/>
        <v>112558</v>
      </c>
      <c r="T52" s="8">
        <f t="shared" si="1"/>
        <v>-4359</v>
      </c>
    </row>
    <row r="53" spans="1:20" x14ac:dyDescent="0.25">
      <c r="A53" s="2" t="str">
        <f>'[1]Comptes de résultats'!A53</f>
        <v>ANDRA - Agence nationale pour la gestion des déchets radioactifs</v>
      </c>
      <c r="B53" s="14"/>
      <c r="C53" s="14"/>
      <c r="D53" s="14"/>
      <c r="E53" s="14"/>
      <c r="F53" s="14"/>
      <c r="G53" s="15"/>
      <c r="H53" s="17"/>
      <c r="I53" s="13"/>
      <c r="J53" s="13"/>
      <c r="K53" s="13"/>
      <c r="L53" s="14"/>
      <c r="M53" s="14"/>
      <c r="N53" s="14"/>
      <c r="O53" s="13"/>
      <c r="P53" s="14"/>
      <c r="Q53" s="14"/>
      <c r="R53" s="14"/>
      <c r="S53" s="15"/>
      <c r="T53" s="15"/>
    </row>
    <row r="54" spans="1:20" x14ac:dyDescent="0.25">
      <c r="A54" s="2" t="str">
        <f>'[1]Comptes de résultats'!A54</f>
        <v>INRAE - Institut national pour la recherche en agriculture, alimentatoin et environnement</v>
      </c>
      <c r="B54" s="7">
        <v>653297</v>
      </c>
      <c r="C54" s="7">
        <v>211781</v>
      </c>
      <c r="D54" s="7">
        <v>34472</v>
      </c>
      <c r="E54" s="2"/>
      <c r="F54" s="2"/>
      <c r="G54" s="8">
        <f t="shared" si="8"/>
        <v>899550</v>
      </c>
      <c r="H54" s="16"/>
      <c r="I54" s="7">
        <f t="shared" si="2"/>
        <v>895650</v>
      </c>
      <c r="J54" s="7">
        <f>'[1]Comptes de résultats'!I54</f>
        <v>701204</v>
      </c>
      <c r="K54" s="7">
        <v>156086</v>
      </c>
      <c r="L54" s="7">
        <v>31441</v>
      </c>
      <c r="M54" s="7">
        <v>6919</v>
      </c>
      <c r="N54" s="2"/>
      <c r="O54" s="7">
        <f t="shared" si="6"/>
        <v>0</v>
      </c>
      <c r="P54" s="2"/>
      <c r="Q54" s="2"/>
      <c r="R54" s="2"/>
      <c r="S54" s="8">
        <f t="shared" si="0"/>
        <v>895650</v>
      </c>
      <c r="T54" s="8">
        <f t="shared" si="1"/>
        <v>-3900</v>
      </c>
    </row>
    <row r="55" spans="1:20" x14ac:dyDescent="0.25">
      <c r="A55" s="2" t="str">
        <f>'[1]Comptes de résultats'!A55</f>
        <v>FNAP - Fonds national des aides à la pierre</v>
      </c>
      <c r="B55" s="2"/>
      <c r="C55" s="2">
        <v>15</v>
      </c>
      <c r="D55" s="7">
        <v>467808</v>
      </c>
      <c r="E55" s="2"/>
      <c r="F55" s="2"/>
      <c r="G55" s="8">
        <f t="shared" si="8"/>
        <v>467823</v>
      </c>
      <c r="H55" s="16"/>
      <c r="I55" s="7">
        <f t="shared" si="2"/>
        <v>434000</v>
      </c>
      <c r="J55" s="7">
        <f>'[1]Comptes de résultats'!I55</f>
        <v>0</v>
      </c>
      <c r="K55" s="7">
        <f>'[1]Comptes de résultats'!L55</f>
        <v>0</v>
      </c>
      <c r="L55" s="7">
        <v>375000</v>
      </c>
      <c r="M55" s="7">
        <v>50000</v>
      </c>
      <c r="N55" s="7">
        <v>9000</v>
      </c>
      <c r="O55" s="7">
        <f t="shared" si="6"/>
        <v>28400</v>
      </c>
      <c r="P55" s="2"/>
      <c r="Q55" s="7">
        <v>28400</v>
      </c>
      <c r="R55" s="2"/>
      <c r="S55" s="8">
        <f t="shared" si="0"/>
        <v>462400</v>
      </c>
      <c r="T55" s="8">
        <f t="shared" si="1"/>
        <v>-5423</v>
      </c>
    </row>
    <row r="56" spans="1:20" x14ac:dyDescent="0.25">
      <c r="A56" s="2" t="str">
        <f>'[1]Comptes de résultats'!A56</f>
        <v>Théâtre national de la colline</v>
      </c>
      <c r="B56" s="2"/>
      <c r="C56" s="2"/>
      <c r="D56" s="2"/>
      <c r="E56" s="2"/>
      <c r="F56" s="2"/>
      <c r="G56" s="8">
        <f t="shared" si="8"/>
        <v>0</v>
      </c>
      <c r="H56" s="16"/>
      <c r="I56" s="7">
        <f t="shared" si="2"/>
        <v>0</v>
      </c>
      <c r="J56" s="7">
        <f>'[1]Comptes de résultats'!I56</f>
        <v>0</v>
      </c>
      <c r="K56" s="7">
        <f>'[1]Comptes de résultats'!L56</f>
        <v>0</v>
      </c>
      <c r="L56" s="2"/>
      <c r="M56" s="2"/>
      <c r="N56" s="2"/>
      <c r="O56" s="7">
        <f t="shared" si="6"/>
        <v>0</v>
      </c>
      <c r="P56" s="2"/>
      <c r="Q56" s="2"/>
      <c r="R56" s="2"/>
      <c r="S56" s="8">
        <f t="shared" si="0"/>
        <v>0</v>
      </c>
      <c r="T56" s="8">
        <f t="shared" si="1"/>
        <v>0</v>
      </c>
    </row>
    <row r="57" spans="1:20" x14ac:dyDescent="0.25">
      <c r="A57" s="2" t="str">
        <f>'[1]Comptes de résultats'!A57</f>
        <v>Centre INFFO - Centre pour le développement de l'information sur la formation permanente</v>
      </c>
      <c r="B57" s="14"/>
      <c r="C57" s="14"/>
      <c r="D57" s="14"/>
      <c r="E57" s="14"/>
      <c r="F57" s="14"/>
      <c r="G57" s="15"/>
      <c r="H57" s="17"/>
      <c r="I57" s="13"/>
      <c r="J57" s="13"/>
      <c r="K57" s="13"/>
      <c r="L57" s="14"/>
      <c r="M57" s="14"/>
      <c r="N57" s="14"/>
      <c r="O57" s="13"/>
      <c r="P57" s="14"/>
      <c r="Q57" s="14"/>
      <c r="R57" s="14"/>
      <c r="S57" s="15"/>
      <c r="T57" s="15"/>
    </row>
    <row r="58" spans="1:20" x14ac:dyDescent="0.25">
      <c r="A58" s="2" t="str">
        <f>'[1]Comptes de résultats'!A58</f>
        <v>BPI - Bibliothèque publique d'information</v>
      </c>
      <c r="B58" s="7">
        <v>3143</v>
      </c>
      <c r="C58" s="7">
        <v>3884</v>
      </c>
      <c r="D58" s="2"/>
      <c r="E58" s="7">
        <v>5753</v>
      </c>
      <c r="F58" s="2"/>
      <c r="G58" s="8">
        <f t="shared" si="8"/>
        <v>12780</v>
      </c>
      <c r="H58" s="16"/>
      <c r="I58" s="7">
        <f t="shared" si="2"/>
        <v>7358</v>
      </c>
      <c r="J58" s="7">
        <f>'[1]Comptes de résultats'!I58</f>
        <v>6606</v>
      </c>
      <c r="K58" s="7">
        <v>534</v>
      </c>
      <c r="L58" s="2"/>
      <c r="M58" s="2">
        <v>15</v>
      </c>
      <c r="N58" s="2">
        <v>203</v>
      </c>
      <c r="O58" s="7">
        <f t="shared" si="6"/>
        <v>2971</v>
      </c>
      <c r="P58" s="7">
        <v>2319</v>
      </c>
      <c r="Q58" s="2">
        <v>652</v>
      </c>
      <c r="R58" s="2"/>
      <c r="S58" s="8">
        <f t="shared" si="0"/>
        <v>10329</v>
      </c>
      <c r="T58" s="8">
        <f t="shared" si="1"/>
        <v>-2451</v>
      </c>
    </row>
    <row r="59" spans="1:20" x14ac:dyDescent="0.25">
      <c r="A59" s="2" t="str">
        <f>'[1]Comptes de résultats'!A59</f>
        <v>Centre National des arts du cirque</v>
      </c>
      <c r="B59" s="14"/>
      <c r="C59" s="14"/>
      <c r="D59" s="14"/>
      <c r="E59" s="14"/>
      <c r="F59" s="14"/>
      <c r="G59" s="15"/>
      <c r="H59" s="17"/>
      <c r="I59" s="13"/>
      <c r="J59" s="13"/>
      <c r="K59" s="13"/>
      <c r="L59" s="14"/>
      <c r="M59" s="14"/>
      <c r="N59" s="14"/>
      <c r="O59" s="13"/>
      <c r="P59" s="14"/>
      <c r="Q59" s="14"/>
      <c r="R59" s="14"/>
      <c r="S59" s="15"/>
      <c r="T59" s="15"/>
    </row>
    <row r="60" spans="1:20" x14ac:dyDescent="0.25">
      <c r="A60" s="2" t="str">
        <f>'[1]Comptes de résultats'!A60</f>
        <v>CIRAD - Centre de coopération internationale en recherche agronomique pour le développement</v>
      </c>
      <c r="B60" s="14"/>
      <c r="C60" s="14"/>
      <c r="D60" s="14"/>
      <c r="E60" s="14"/>
      <c r="F60" s="14"/>
      <c r="G60" s="15"/>
      <c r="H60" s="17"/>
      <c r="I60" s="13"/>
      <c r="J60" s="13"/>
      <c r="K60" s="13"/>
      <c r="L60" s="14"/>
      <c r="M60" s="14"/>
      <c r="N60" s="14"/>
      <c r="O60" s="13"/>
      <c r="P60" s="14"/>
      <c r="Q60" s="14"/>
      <c r="R60" s="14"/>
      <c r="S60" s="15"/>
      <c r="T60" s="15"/>
    </row>
    <row r="61" spans="1:20" x14ac:dyDescent="0.25">
      <c r="A61" s="2" t="str">
        <f>'[1]Comptes de résultats'!A61</f>
        <v>Musée Henner-Moreau</v>
      </c>
      <c r="B61" s="2"/>
      <c r="C61" s="2"/>
      <c r="D61" s="2"/>
      <c r="E61" s="2"/>
      <c r="F61" s="2"/>
      <c r="G61" s="8">
        <f t="shared" si="8"/>
        <v>0</v>
      </c>
      <c r="H61" s="16"/>
      <c r="I61" s="7">
        <f t="shared" si="2"/>
        <v>1422</v>
      </c>
      <c r="J61" s="7">
        <f>'[1]Comptes de résultats'!I61</f>
        <v>745</v>
      </c>
      <c r="K61" s="7"/>
      <c r="L61" s="2"/>
      <c r="M61" s="2"/>
      <c r="N61" s="2">
        <v>677</v>
      </c>
      <c r="O61" s="7">
        <f t="shared" si="6"/>
        <v>79</v>
      </c>
      <c r="P61" s="2">
        <v>79</v>
      </c>
      <c r="Q61" s="2"/>
      <c r="R61" s="2"/>
      <c r="S61" s="8">
        <f t="shared" si="0"/>
        <v>1501</v>
      </c>
      <c r="T61" s="8">
        <f t="shared" si="1"/>
        <v>1501</v>
      </c>
    </row>
    <row r="62" spans="1:20" x14ac:dyDescent="0.25">
      <c r="A62" s="2" t="str">
        <f>'[1]Comptes de résultats'!A62</f>
        <v>ANAH- Agence nationale de l'habitat</v>
      </c>
      <c r="B62" s="7">
        <v>9420</v>
      </c>
      <c r="C62" s="7">
        <v>8064</v>
      </c>
      <c r="D62" s="7">
        <v>642920</v>
      </c>
      <c r="E62" s="7">
        <v>3686</v>
      </c>
      <c r="F62" s="2"/>
      <c r="G62" s="8">
        <f t="shared" si="8"/>
        <v>664090</v>
      </c>
      <c r="H62" s="16">
        <v>869</v>
      </c>
      <c r="I62" s="7">
        <f t="shared" si="2"/>
        <v>654958</v>
      </c>
      <c r="J62" s="7">
        <f>'[1]Comptes de résultats'!I62</f>
        <v>0</v>
      </c>
      <c r="K62" s="7">
        <v>110000</v>
      </c>
      <c r="L62" s="7">
        <v>61000</v>
      </c>
      <c r="M62" s="7">
        <v>420000</v>
      </c>
      <c r="N62" s="7">
        <v>63958</v>
      </c>
      <c r="O62" s="7">
        <f t="shared" si="6"/>
        <v>0</v>
      </c>
      <c r="P62" s="2"/>
      <c r="Q62" s="2"/>
      <c r="R62" s="2"/>
      <c r="S62" s="8">
        <f t="shared" si="0"/>
        <v>654958</v>
      </c>
      <c r="T62" s="8">
        <f t="shared" si="1"/>
        <v>-9132</v>
      </c>
    </row>
    <row r="63" spans="1:20" x14ac:dyDescent="0.25">
      <c r="A63" s="2" t="str">
        <f>'[1]Comptes de résultats'!A63</f>
        <v>Agences de l'eau</v>
      </c>
      <c r="B63" s="7">
        <v>124600</v>
      </c>
      <c r="C63" s="7">
        <v>55555</v>
      </c>
      <c r="D63" s="7">
        <v>2129102</v>
      </c>
      <c r="E63" s="7">
        <v>20486</v>
      </c>
      <c r="F63" s="2"/>
      <c r="G63" s="8">
        <f t="shared" si="8"/>
        <v>2329743</v>
      </c>
      <c r="H63" s="8">
        <v>5303</v>
      </c>
      <c r="I63" s="7">
        <f t="shared" si="2"/>
        <v>2165967</v>
      </c>
      <c r="J63" s="7">
        <f>'[1]Comptes de résultats'!I63</f>
        <v>0</v>
      </c>
      <c r="K63" s="7">
        <f>'[1]Comptes de résultats'!L63</f>
        <v>0</v>
      </c>
      <c r="L63" s="7">
        <v>2155620</v>
      </c>
      <c r="M63" s="2">
        <v>600</v>
      </c>
      <c r="N63" s="7">
        <v>9747</v>
      </c>
      <c r="O63" s="7">
        <f t="shared" si="6"/>
        <v>0</v>
      </c>
      <c r="P63" s="2"/>
      <c r="Q63" s="2"/>
      <c r="R63" s="2"/>
      <c r="S63" s="8">
        <f t="shared" si="0"/>
        <v>2165967</v>
      </c>
      <c r="T63" s="8">
        <f t="shared" si="1"/>
        <v>-163776</v>
      </c>
    </row>
    <row r="64" spans="1:20" x14ac:dyDescent="0.25">
      <c r="A64" s="2" t="str">
        <f>'[1]Comptes de résultats'!A64</f>
        <v>Comédie française</v>
      </c>
      <c r="B64" s="7">
        <v>30018</v>
      </c>
      <c r="C64" s="7">
        <v>7925</v>
      </c>
      <c r="D64" s="2"/>
      <c r="E64" s="7">
        <v>1301</v>
      </c>
      <c r="F64" s="2"/>
      <c r="G64" s="8">
        <f t="shared" si="8"/>
        <v>39244</v>
      </c>
      <c r="H64" s="16"/>
      <c r="I64" s="7">
        <f t="shared" si="2"/>
        <v>35898</v>
      </c>
      <c r="J64" s="7">
        <f>'[1]Comptes de résultats'!I64</f>
        <v>24542</v>
      </c>
      <c r="K64" s="7">
        <f>'[1]Comptes de résultats'!L64</f>
        <v>0</v>
      </c>
      <c r="L64" s="2">
        <v>0</v>
      </c>
      <c r="M64" s="7">
        <v>0</v>
      </c>
      <c r="N64" s="7">
        <v>11356</v>
      </c>
      <c r="O64" s="7">
        <f>P64+Q64+R64</f>
        <v>2096</v>
      </c>
      <c r="P64" s="7">
        <v>345</v>
      </c>
      <c r="Q64" s="2">
        <v>0</v>
      </c>
      <c r="R64" s="7">
        <v>1751</v>
      </c>
      <c r="S64" s="8">
        <f t="shared" si="0"/>
        <v>37994</v>
      </c>
      <c r="T64" s="8">
        <f t="shared" si="1"/>
        <v>-1250</v>
      </c>
    </row>
    <row r="65" spans="1:20" x14ac:dyDescent="0.25">
      <c r="A65" s="2" t="str">
        <f>'[1]Comptes de résultats'!A65</f>
        <v>Universcience</v>
      </c>
      <c r="B65" s="7">
        <v>69814</v>
      </c>
      <c r="C65" s="7">
        <v>50272</v>
      </c>
      <c r="D65" s="2"/>
      <c r="E65" s="7">
        <v>23878</v>
      </c>
      <c r="F65" s="2"/>
      <c r="G65" s="8">
        <f t="shared" si="8"/>
        <v>143964</v>
      </c>
      <c r="H65" s="16"/>
      <c r="I65" s="7">
        <f t="shared" si="2"/>
        <v>125614</v>
      </c>
      <c r="J65" s="7">
        <f>'[1]Comptes de résultats'!I65</f>
        <v>94751</v>
      </c>
      <c r="K65" s="7">
        <v>3338</v>
      </c>
      <c r="L65" s="2"/>
      <c r="M65" s="7"/>
      <c r="N65" s="7">
        <v>27525</v>
      </c>
      <c r="O65" s="7">
        <f t="shared" si="6"/>
        <v>0</v>
      </c>
      <c r="P65" s="2"/>
      <c r="Q65" s="2"/>
      <c r="R65" s="2"/>
      <c r="S65" s="8">
        <f t="shared" si="0"/>
        <v>125614</v>
      </c>
      <c r="T65" s="8">
        <f t="shared" si="1"/>
        <v>-18350</v>
      </c>
    </row>
    <row r="66" spans="1:20" x14ac:dyDescent="0.25">
      <c r="A66" s="2" t="str">
        <f>'[1]Comptes de résultats'!A66</f>
        <v>IFCE - Institut français du cheval et de l'équitation</v>
      </c>
      <c r="B66" s="7">
        <v>44079</v>
      </c>
      <c r="C66" s="7">
        <v>18312</v>
      </c>
      <c r="D66" s="2"/>
      <c r="E66" s="7">
        <v>5416</v>
      </c>
      <c r="F66" s="2"/>
      <c r="G66" s="8">
        <f t="shared" si="8"/>
        <v>67807</v>
      </c>
      <c r="H66" s="8">
        <v>8798</v>
      </c>
      <c r="I66" s="7">
        <f t="shared" si="2"/>
        <v>68340</v>
      </c>
      <c r="J66" s="7">
        <f>'[1]Comptes de résultats'!I66</f>
        <v>44951</v>
      </c>
      <c r="K66" s="7"/>
      <c r="L66" s="2"/>
      <c r="M66" s="7">
        <v>1960</v>
      </c>
      <c r="N66" s="7">
        <v>21429</v>
      </c>
      <c r="O66" s="7">
        <f t="shared" si="6"/>
        <v>0</v>
      </c>
      <c r="P66" s="2"/>
      <c r="Q66" s="2"/>
      <c r="R66" s="2"/>
      <c r="S66" s="8">
        <f t="shared" si="0"/>
        <v>68340</v>
      </c>
      <c r="T66" s="8">
        <f t="shared" si="1"/>
        <v>533</v>
      </c>
    </row>
    <row r="67" spans="1:20" x14ac:dyDescent="0.25">
      <c r="A67" s="2" t="str">
        <f>'[1]Comptes de résultats'!A67</f>
        <v>IRD - Institut de recherche pour le développement</v>
      </c>
      <c r="B67" s="7">
        <v>174218</v>
      </c>
      <c r="C67" s="7">
        <v>60032</v>
      </c>
      <c r="D67" s="7">
        <v>6179</v>
      </c>
      <c r="E67" s="2"/>
      <c r="F67" s="2"/>
      <c r="G67" s="8">
        <f t="shared" si="8"/>
        <v>240429</v>
      </c>
      <c r="H67" s="8">
        <v>42431</v>
      </c>
      <c r="I67" s="7">
        <f t="shared" si="2"/>
        <v>233806</v>
      </c>
      <c r="J67" s="7">
        <f>'[1]Comptes de résultats'!I67</f>
        <v>203668</v>
      </c>
      <c r="K67" s="7">
        <v>27501</v>
      </c>
      <c r="L67" s="7">
        <v>1997</v>
      </c>
      <c r="M67" s="2">
        <v>640</v>
      </c>
      <c r="N67" s="2"/>
      <c r="O67" s="7">
        <f t="shared" si="6"/>
        <v>0</v>
      </c>
      <c r="P67" s="2"/>
      <c r="Q67" s="2"/>
      <c r="R67" s="2"/>
      <c r="S67" s="8">
        <f t="shared" si="0"/>
        <v>233806</v>
      </c>
      <c r="T67" s="8">
        <f t="shared" si="1"/>
        <v>-6623</v>
      </c>
    </row>
    <row r="68" spans="1:20" x14ac:dyDescent="0.25">
      <c r="A68" s="2" t="str">
        <f>'[1]Comptes de résultats'!A68</f>
        <v>ENSTA Bretagne - Ecole nationale supérieure de techniques avancées Bretagne</v>
      </c>
      <c r="B68" s="7">
        <v>15185</v>
      </c>
      <c r="C68" s="7">
        <v>6962</v>
      </c>
      <c r="D68" s="2"/>
      <c r="E68" s="7">
        <v>3871</v>
      </c>
      <c r="F68" s="2"/>
      <c r="G68" s="8">
        <f t="shared" si="8"/>
        <v>26018</v>
      </c>
      <c r="H68" s="16"/>
      <c r="I68" s="7">
        <f t="shared" si="2"/>
        <v>22227</v>
      </c>
      <c r="J68" s="7">
        <f>'[1]Comptes de résultats'!I68</f>
        <v>14593</v>
      </c>
      <c r="K68" s="7">
        <v>2379</v>
      </c>
      <c r="L68" s="2"/>
      <c r="M68" s="2">
        <v>755</v>
      </c>
      <c r="N68" s="7">
        <v>4500</v>
      </c>
      <c r="O68" s="7">
        <f t="shared" si="6"/>
        <v>2586</v>
      </c>
      <c r="P68" s="7">
        <v>1525</v>
      </c>
      <c r="Q68" s="2">
        <v>716</v>
      </c>
      <c r="R68" s="2">
        <v>345</v>
      </c>
      <c r="S68" s="8">
        <f t="shared" si="0"/>
        <v>24813</v>
      </c>
      <c r="T68" s="8">
        <f t="shared" si="1"/>
        <v>-1205</v>
      </c>
    </row>
    <row r="69" spans="1:20" x14ac:dyDescent="0.25">
      <c r="A69" s="2" t="str">
        <f>'[1]Comptes de résultats'!A69</f>
        <v>INP - Institut national du patrimoine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8">
        <f t="shared" si="8"/>
        <v>0</v>
      </c>
      <c r="H69" s="16">
        <v>0</v>
      </c>
      <c r="I69" s="7">
        <f t="shared" si="2"/>
        <v>0</v>
      </c>
      <c r="J69" s="7">
        <f>'[1]Comptes de résultats'!I69</f>
        <v>0</v>
      </c>
      <c r="K69" s="7">
        <f>'[1]Comptes de résultats'!L69</f>
        <v>0</v>
      </c>
      <c r="L69" s="2">
        <v>0</v>
      </c>
      <c r="M69" s="2">
        <v>0</v>
      </c>
      <c r="N69" s="2">
        <v>0</v>
      </c>
      <c r="O69" s="7">
        <f t="shared" si="6"/>
        <v>0</v>
      </c>
      <c r="P69" s="2">
        <v>0</v>
      </c>
      <c r="Q69" s="2">
        <v>0</v>
      </c>
      <c r="R69" s="2">
        <v>0</v>
      </c>
      <c r="S69" s="8">
        <f t="shared" ref="S69:S132" si="9">I69+O69</f>
        <v>0</v>
      </c>
      <c r="T69" s="8">
        <f t="shared" ref="T69:T132" si="10">S69-G69</f>
        <v>0</v>
      </c>
    </row>
    <row r="70" spans="1:20" x14ac:dyDescent="0.25">
      <c r="A70" s="2" t="str">
        <f>'[1]Comptes de résultats'!A70</f>
        <v>CNSAD - Conservatoire nateional supérieur d'art dramatique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8">
        <f t="shared" si="8"/>
        <v>0</v>
      </c>
      <c r="H70" s="16">
        <v>0</v>
      </c>
      <c r="I70" s="7">
        <f t="shared" ref="I70:I133" si="11">J70+K70+L70+M70+N70</f>
        <v>0</v>
      </c>
      <c r="J70" s="7">
        <f>'[1]Comptes de résultats'!I70</f>
        <v>0</v>
      </c>
      <c r="K70" s="7">
        <f>'[1]Comptes de résultats'!L70</f>
        <v>0</v>
      </c>
      <c r="L70" s="2">
        <v>0</v>
      </c>
      <c r="M70" s="2">
        <v>0</v>
      </c>
      <c r="N70" s="2">
        <v>0</v>
      </c>
      <c r="O70" s="7">
        <f>P70+Q70+R70</f>
        <v>0</v>
      </c>
      <c r="P70" s="2">
        <v>0</v>
      </c>
      <c r="Q70" s="2">
        <v>0</v>
      </c>
      <c r="R70" s="2">
        <v>0</v>
      </c>
      <c r="S70" s="8">
        <f t="shared" si="9"/>
        <v>0</v>
      </c>
      <c r="T70" s="8">
        <f t="shared" si="10"/>
        <v>0</v>
      </c>
    </row>
    <row r="71" spans="1:20" x14ac:dyDescent="0.25">
      <c r="A71" s="2" t="str">
        <f>'[1]Comptes de résultats'!A71</f>
        <v>INAO - Institut national de l'origine et de la qualité</v>
      </c>
      <c r="B71" s="7">
        <v>18613</v>
      </c>
      <c r="C71" s="7">
        <v>5232</v>
      </c>
      <c r="D71" s="2"/>
      <c r="E71" s="2">
        <v>275</v>
      </c>
      <c r="F71" s="2"/>
      <c r="G71" s="8">
        <f t="shared" si="8"/>
        <v>24120</v>
      </c>
      <c r="H71" s="16"/>
      <c r="I71" s="7">
        <f t="shared" si="11"/>
        <v>24131</v>
      </c>
      <c r="J71" s="7">
        <f>'[1]Comptes de résultats'!I71</f>
        <v>16556</v>
      </c>
      <c r="K71" s="7">
        <f>'[1]Comptes de résultats'!L71</f>
        <v>0</v>
      </c>
      <c r="L71" s="7">
        <v>6950</v>
      </c>
      <c r="M71" s="2"/>
      <c r="N71" s="2">
        <v>625</v>
      </c>
      <c r="O71" s="7">
        <f t="shared" si="6"/>
        <v>0</v>
      </c>
      <c r="P71" s="2"/>
      <c r="Q71" s="2"/>
      <c r="R71" s="2"/>
      <c r="S71" s="8">
        <f t="shared" si="9"/>
        <v>24131</v>
      </c>
      <c r="T71" s="8">
        <f t="shared" si="10"/>
        <v>11</v>
      </c>
    </row>
    <row r="72" spans="1:20" x14ac:dyDescent="0.25">
      <c r="A72" s="2" t="str">
        <f>'[1]Comptes de résultats'!A72</f>
        <v>ENAC - Ecole nationale de l'aviation civile</v>
      </c>
      <c r="B72" s="7">
        <v>86926</v>
      </c>
      <c r="C72" s="7">
        <v>39072</v>
      </c>
      <c r="D72" s="2"/>
      <c r="E72" s="7">
        <v>9034</v>
      </c>
      <c r="F72" s="2"/>
      <c r="G72" s="8">
        <f t="shared" si="8"/>
        <v>135032</v>
      </c>
      <c r="H72" s="8">
        <v>13168</v>
      </c>
      <c r="I72" s="7">
        <f t="shared" si="11"/>
        <v>132726</v>
      </c>
      <c r="J72" s="7">
        <v>90252</v>
      </c>
      <c r="K72" s="7">
        <v>4188</v>
      </c>
      <c r="L72" s="2"/>
      <c r="M72" s="7">
        <v>1827</v>
      </c>
      <c r="N72" s="7">
        <v>36459</v>
      </c>
      <c r="O72" s="7">
        <f t="shared" si="6"/>
        <v>114</v>
      </c>
      <c r="P72" s="2"/>
      <c r="Q72" s="2"/>
      <c r="R72" s="2">
        <v>114</v>
      </c>
      <c r="S72" s="8">
        <f t="shared" si="9"/>
        <v>132840</v>
      </c>
      <c r="T72" s="8">
        <f t="shared" si="10"/>
        <v>-2192</v>
      </c>
    </row>
    <row r="73" spans="1:20" x14ac:dyDescent="0.25">
      <c r="A73" s="2" t="str">
        <f>'[1]Comptes de résultats'!A73</f>
        <v>ADEME - Agence de l'environnement et de la maîtrise de l'énergie</v>
      </c>
      <c r="B73" s="7">
        <v>80349</v>
      </c>
      <c r="C73" s="7">
        <v>88294</v>
      </c>
      <c r="D73" s="7">
        <v>451694</v>
      </c>
      <c r="E73" s="7">
        <v>10734</v>
      </c>
      <c r="F73" s="2"/>
      <c r="G73" s="8">
        <f t="shared" si="8"/>
        <v>631071</v>
      </c>
      <c r="H73" s="16">
        <v>353</v>
      </c>
      <c r="I73" s="7">
        <f t="shared" si="11"/>
        <v>601164</v>
      </c>
      <c r="J73" s="7">
        <f>'[1]Comptes de résultats'!I73</f>
        <v>583828</v>
      </c>
      <c r="K73" s="7">
        <v>8</v>
      </c>
      <c r="L73" s="2"/>
      <c r="M73" s="7">
        <v>1637</v>
      </c>
      <c r="N73" s="7">
        <v>15691</v>
      </c>
      <c r="O73" s="7">
        <f t="shared" si="6"/>
        <v>4010</v>
      </c>
      <c r="P73" s="2"/>
      <c r="Q73" s="2">
        <v>10</v>
      </c>
      <c r="R73" s="7">
        <v>4000</v>
      </c>
      <c r="S73" s="8">
        <f t="shared" si="9"/>
        <v>605174</v>
      </c>
      <c r="T73" s="8">
        <f t="shared" si="10"/>
        <v>-25897</v>
      </c>
    </row>
    <row r="74" spans="1:20" x14ac:dyDescent="0.25">
      <c r="A74" s="2" t="str">
        <f>'[1]Comptes de résultats'!A74</f>
        <v>Musée Guimet</v>
      </c>
      <c r="B74" s="2"/>
      <c r="C74" s="2"/>
      <c r="D74" s="2"/>
      <c r="E74" s="2"/>
      <c r="F74" s="2"/>
      <c r="G74" s="8">
        <f t="shared" si="8"/>
        <v>0</v>
      </c>
      <c r="H74" s="16"/>
      <c r="I74" s="7">
        <f t="shared" si="11"/>
        <v>6744</v>
      </c>
      <c r="J74" s="7">
        <v>3657</v>
      </c>
      <c r="K74" s="7">
        <v>752</v>
      </c>
      <c r="L74" s="2"/>
      <c r="M74" s="2"/>
      <c r="N74" s="7">
        <v>2335</v>
      </c>
      <c r="O74" s="7">
        <f t="shared" si="6"/>
        <v>3848</v>
      </c>
      <c r="P74" s="7">
        <v>598</v>
      </c>
      <c r="Q74" s="2">
        <v>0</v>
      </c>
      <c r="R74" s="7">
        <v>3250</v>
      </c>
      <c r="S74" s="8">
        <f t="shared" si="9"/>
        <v>10592</v>
      </c>
      <c r="T74" s="8">
        <f t="shared" si="10"/>
        <v>10592</v>
      </c>
    </row>
    <row r="75" spans="1:20" x14ac:dyDescent="0.25">
      <c r="A75" s="2" t="str">
        <f>'[1]Comptes de résultats'!A75</f>
        <v>Etablissement public du château de Fontainebleau</v>
      </c>
      <c r="B75" s="2">
        <v>606</v>
      </c>
      <c r="C75" s="7">
        <v>6652</v>
      </c>
      <c r="D75" s="2"/>
      <c r="E75" s="7">
        <v>20889</v>
      </c>
      <c r="F75" s="2"/>
      <c r="G75" s="8">
        <f t="shared" si="8"/>
        <v>28147</v>
      </c>
      <c r="H75" s="16">
        <v>75</v>
      </c>
      <c r="I75" s="7">
        <f t="shared" si="11"/>
        <v>16930</v>
      </c>
      <c r="J75" s="7">
        <v>2494</v>
      </c>
      <c r="K75" s="7">
        <v>10796</v>
      </c>
      <c r="L75" s="2"/>
      <c r="M75" s="2"/>
      <c r="N75" s="7">
        <v>3640</v>
      </c>
      <c r="O75" s="7">
        <f t="shared" si="6"/>
        <v>3938</v>
      </c>
      <c r="P75" s="2">
        <v>227</v>
      </c>
      <c r="Q75" s="2">
        <v>626</v>
      </c>
      <c r="R75" s="7">
        <v>3085</v>
      </c>
      <c r="S75" s="8">
        <f t="shared" si="9"/>
        <v>20868</v>
      </c>
      <c r="T75" s="8">
        <f t="shared" si="10"/>
        <v>-7279</v>
      </c>
    </row>
    <row r="76" spans="1:20" x14ac:dyDescent="0.25">
      <c r="A76" s="2" t="str">
        <f>'[1]Comptes de résultats'!A76</f>
        <v>Ecole Polytechnique</v>
      </c>
      <c r="B76" s="7">
        <v>97689</v>
      </c>
      <c r="C76" s="7">
        <v>35215</v>
      </c>
      <c r="D76" s="2"/>
      <c r="E76" s="7">
        <v>58689</v>
      </c>
      <c r="F76" s="2"/>
      <c r="G76" s="8">
        <f t="shared" si="8"/>
        <v>191593</v>
      </c>
      <c r="H76" s="16">
        <v>33</v>
      </c>
      <c r="I76" s="7">
        <f t="shared" si="11"/>
        <v>115842</v>
      </c>
      <c r="J76" s="7">
        <v>89241</v>
      </c>
      <c r="K76" s="7">
        <v>0</v>
      </c>
      <c r="L76" s="2">
        <v>0</v>
      </c>
      <c r="M76" s="2">
        <v>0</v>
      </c>
      <c r="N76" s="7">
        <v>26601</v>
      </c>
      <c r="O76" s="7">
        <f t="shared" si="6"/>
        <v>75784</v>
      </c>
      <c r="P76" s="7">
        <v>13644</v>
      </c>
      <c r="Q76" s="7">
        <v>30750</v>
      </c>
      <c r="R76" s="7">
        <v>31390</v>
      </c>
      <c r="S76" s="8">
        <f t="shared" si="9"/>
        <v>191626</v>
      </c>
      <c r="T76" s="8">
        <f t="shared" si="10"/>
        <v>33</v>
      </c>
    </row>
    <row r="77" spans="1:20" x14ac:dyDescent="0.25">
      <c r="A77" s="2" t="str">
        <f>'[1]Comptes de résultats'!A77</f>
        <v>Ecoles d'Art en région</v>
      </c>
      <c r="B77" s="2"/>
      <c r="C77" s="2"/>
      <c r="D77" s="2"/>
      <c r="E77" s="2"/>
      <c r="F77" s="2"/>
      <c r="G77" s="8">
        <f t="shared" si="8"/>
        <v>0</v>
      </c>
      <c r="H77" s="16"/>
      <c r="I77" s="7">
        <f t="shared" si="11"/>
        <v>0</v>
      </c>
      <c r="J77" s="7">
        <f>'[1]Comptes de résultats'!I77</f>
        <v>0</v>
      </c>
      <c r="K77" s="7">
        <f>'[1]Comptes de résultats'!L77</f>
        <v>0</v>
      </c>
      <c r="L77" s="2"/>
      <c r="M77" s="2"/>
      <c r="N77" s="2"/>
      <c r="O77" s="7">
        <f t="shared" si="6"/>
        <v>0</v>
      </c>
      <c r="P77" s="2"/>
      <c r="Q77" s="2"/>
      <c r="R77" s="2"/>
      <c r="S77" s="8">
        <f t="shared" si="9"/>
        <v>0</v>
      </c>
      <c r="T77" s="8">
        <f t="shared" si="10"/>
        <v>0</v>
      </c>
    </row>
    <row r="78" spans="1:20" x14ac:dyDescent="0.25">
      <c r="A78" s="2" t="str">
        <f>'[1]Comptes de résultats'!A78</f>
        <v>Ecole navale</v>
      </c>
      <c r="B78" s="7">
        <v>27681</v>
      </c>
      <c r="C78" s="7">
        <v>5630</v>
      </c>
      <c r="D78" s="2"/>
      <c r="E78" s="7">
        <v>3475</v>
      </c>
      <c r="F78" s="2"/>
      <c r="G78" s="8">
        <f t="shared" si="8"/>
        <v>36786</v>
      </c>
      <c r="H78" s="16"/>
      <c r="I78" s="7">
        <f t="shared" si="11"/>
        <v>33059</v>
      </c>
      <c r="J78" s="7">
        <v>31187</v>
      </c>
      <c r="K78" s="7">
        <v>680</v>
      </c>
      <c r="L78" s="2"/>
      <c r="M78" s="2">
        <v>32</v>
      </c>
      <c r="N78" s="7">
        <v>1160</v>
      </c>
      <c r="O78" s="7">
        <f t="shared" si="6"/>
        <v>835</v>
      </c>
      <c r="P78" s="2">
        <v>7</v>
      </c>
      <c r="Q78" s="2">
        <v>278</v>
      </c>
      <c r="R78" s="2">
        <v>550</v>
      </c>
      <c r="S78" s="8">
        <f t="shared" si="9"/>
        <v>33894</v>
      </c>
      <c r="T78" s="8">
        <f t="shared" si="10"/>
        <v>-2892</v>
      </c>
    </row>
    <row r="79" spans="1:20" x14ac:dyDescent="0.25">
      <c r="A79" s="2" t="str">
        <f>'[1]Comptes de résultats'!A79</f>
        <v>Musée du Louvre</v>
      </c>
      <c r="B79" s="7">
        <v>118344</v>
      </c>
      <c r="C79" s="7">
        <v>80007</v>
      </c>
      <c r="D79" s="2"/>
      <c r="E79" s="7">
        <v>68655</v>
      </c>
      <c r="F79" s="2"/>
      <c r="G79" s="8">
        <f t="shared" si="8"/>
        <v>267006</v>
      </c>
      <c r="H79" s="8">
        <v>24387</v>
      </c>
      <c r="I79" s="7">
        <f t="shared" si="11"/>
        <v>205241</v>
      </c>
      <c r="J79" s="7">
        <v>93518</v>
      </c>
      <c r="K79" s="7"/>
      <c r="L79" s="2"/>
      <c r="M79" s="2">
        <v>246</v>
      </c>
      <c r="N79" s="7">
        <v>111477</v>
      </c>
      <c r="O79" s="7">
        <f t="shared" si="6"/>
        <v>41025</v>
      </c>
      <c r="P79" s="7">
        <v>3750</v>
      </c>
      <c r="Q79" s="7">
        <v>13182</v>
      </c>
      <c r="R79" s="7">
        <v>24093</v>
      </c>
      <c r="S79" s="8">
        <f t="shared" si="9"/>
        <v>246266</v>
      </c>
      <c r="T79" s="8">
        <f t="shared" si="10"/>
        <v>-20740</v>
      </c>
    </row>
    <row r="80" spans="1:20" x14ac:dyDescent="0.25">
      <c r="A80" s="2" t="str">
        <f>'[1]Comptes de résultats'!A80</f>
        <v>France Compétences</v>
      </c>
      <c r="B80" s="14"/>
      <c r="C80" s="14"/>
      <c r="D80" s="14"/>
      <c r="E80" s="14"/>
      <c r="F80" s="14"/>
      <c r="G80" s="15"/>
      <c r="H80" s="17"/>
      <c r="I80" s="13"/>
      <c r="J80" s="13"/>
      <c r="K80" s="13"/>
      <c r="L80" s="14"/>
      <c r="M80" s="14"/>
      <c r="N80" s="14"/>
      <c r="O80" s="13"/>
      <c r="P80" s="14"/>
      <c r="Q80" s="14"/>
      <c r="R80" s="14"/>
      <c r="S80" s="15"/>
      <c r="T80" s="15"/>
    </row>
    <row r="81" spans="1:20" x14ac:dyDescent="0.25">
      <c r="A81" s="2" t="str">
        <f>'[1]Comptes de résultats'!A81</f>
        <v>INRIA - Institut national de recherche en informatique et en automatique</v>
      </c>
      <c r="B81" s="7">
        <v>174292</v>
      </c>
      <c r="C81" s="7">
        <v>52719</v>
      </c>
      <c r="D81" s="7">
        <v>12754</v>
      </c>
      <c r="E81" s="2"/>
      <c r="F81" s="2"/>
      <c r="G81" s="8">
        <f t="shared" si="8"/>
        <v>239765</v>
      </c>
      <c r="H81" s="8">
        <v>36520</v>
      </c>
      <c r="I81" s="7">
        <f t="shared" si="11"/>
        <v>235104</v>
      </c>
      <c r="J81" s="7">
        <f>'[1]Comptes de résultats'!I81</f>
        <v>172643</v>
      </c>
      <c r="K81" s="7">
        <v>53102</v>
      </c>
      <c r="L81" s="7">
        <v>3206</v>
      </c>
      <c r="M81" s="7">
        <v>6153</v>
      </c>
      <c r="N81" s="2"/>
      <c r="O81" s="7">
        <f t="shared" si="6"/>
        <v>0</v>
      </c>
      <c r="P81" s="2"/>
      <c r="Q81" s="2"/>
      <c r="R81" s="2"/>
      <c r="S81" s="8">
        <f t="shared" si="9"/>
        <v>235104</v>
      </c>
      <c r="T81" s="8">
        <f t="shared" si="10"/>
        <v>-4661</v>
      </c>
    </row>
    <row r="82" spans="1:20" x14ac:dyDescent="0.25">
      <c r="A82" s="2" t="str">
        <f>'[1]Comptes de résultats'!A82</f>
        <v>OFII - Office française de l'immigration et de l'intégration</v>
      </c>
      <c r="B82" s="7">
        <v>68253</v>
      </c>
      <c r="C82" s="7">
        <v>171327</v>
      </c>
      <c r="D82" s="7">
        <v>19372</v>
      </c>
      <c r="E82" s="7">
        <v>16114</v>
      </c>
      <c r="F82" s="2"/>
      <c r="G82" s="8">
        <f t="shared" si="8"/>
        <v>275066</v>
      </c>
      <c r="H82" s="8">
        <v>4819</v>
      </c>
      <c r="I82" s="7">
        <f t="shared" si="11"/>
        <v>274139</v>
      </c>
      <c r="J82" s="7">
        <v>229035</v>
      </c>
      <c r="K82" s="7">
        <v>21437</v>
      </c>
      <c r="L82" s="2"/>
      <c r="M82" s="7">
        <v>20267</v>
      </c>
      <c r="N82" s="7">
        <v>3400</v>
      </c>
      <c r="O82" s="7">
        <f t="shared" si="6"/>
        <v>4050</v>
      </c>
      <c r="P82" s="7">
        <v>4050</v>
      </c>
      <c r="Q82" s="2"/>
      <c r="R82" s="2"/>
      <c r="S82" s="8">
        <f t="shared" si="9"/>
        <v>278189</v>
      </c>
      <c r="T82" s="8">
        <f t="shared" si="10"/>
        <v>3123</v>
      </c>
    </row>
    <row r="83" spans="1:20" x14ac:dyDescent="0.25">
      <c r="A83" s="2" t="str">
        <f>'[1]Comptes de résultats'!A83</f>
        <v>ANS - Agence natioanle du sport</v>
      </c>
      <c r="B83" s="7">
        <v>4050</v>
      </c>
      <c r="C83" s="7">
        <v>5996</v>
      </c>
      <c r="D83" s="7">
        <v>200997</v>
      </c>
      <c r="E83" s="2">
        <v>250</v>
      </c>
      <c r="F83" s="2"/>
      <c r="G83" s="8">
        <f t="shared" si="8"/>
        <v>211293</v>
      </c>
      <c r="H83" s="16">
        <v>500</v>
      </c>
      <c r="I83" s="7">
        <f t="shared" si="11"/>
        <v>102648</v>
      </c>
      <c r="J83" s="7">
        <f>'[1]Comptes de résultats'!I83</f>
        <v>0</v>
      </c>
      <c r="K83" s="7">
        <v>61562</v>
      </c>
      <c r="L83" s="7">
        <v>40586</v>
      </c>
      <c r="M83" s="2"/>
      <c r="N83" s="2">
        <v>500</v>
      </c>
      <c r="O83" s="7">
        <f t="shared" si="6"/>
        <v>1000</v>
      </c>
      <c r="P83" s="7">
        <v>1000</v>
      </c>
      <c r="Q83" s="2"/>
      <c r="R83" s="2"/>
      <c r="S83" s="8">
        <f t="shared" si="9"/>
        <v>103648</v>
      </c>
      <c r="T83" s="8">
        <f t="shared" si="10"/>
        <v>-107645</v>
      </c>
    </row>
    <row r="84" spans="1:20" x14ac:dyDescent="0.25">
      <c r="A84" s="2" t="str">
        <f>'[1]Comptes de résultats'!A84</f>
        <v>Théâtre national de Chaillot</v>
      </c>
      <c r="B84" s="2"/>
      <c r="C84" s="2"/>
      <c r="D84" s="2"/>
      <c r="E84" s="2"/>
      <c r="F84" s="2"/>
      <c r="G84" s="8">
        <f t="shared" si="8"/>
        <v>0</v>
      </c>
      <c r="H84" s="16"/>
      <c r="I84" s="7">
        <f t="shared" si="11"/>
        <v>0</v>
      </c>
      <c r="J84" s="7">
        <f>'[1]Comptes de résultats'!I84</f>
        <v>0</v>
      </c>
      <c r="K84" s="7">
        <f>'[1]Comptes de résultats'!L84</f>
        <v>0</v>
      </c>
      <c r="L84" s="2"/>
      <c r="M84" s="2"/>
      <c r="N84" s="2"/>
      <c r="O84" s="7">
        <f t="shared" si="6"/>
        <v>0</v>
      </c>
      <c r="P84" s="2"/>
      <c r="Q84" s="2"/>
      <c r="R84" s="2"/>
      <c r="S84" s="8">
        <f t="shared" si="9"/>
        <v>0</v>
      </c>
      <c r="T84" s="8">
        <f t="shared" si="10"/>
        <v>0</v>
      </c>
    </row>
    <row r="85" spans="1:20" x14ac:dyDescent="0.25">
      <c r="A85" s="2" t="str">
        <f>'[1]Comptes de résultats'!A85</f>
        <v>ONF - Office national des forêts</v>
      </c>
      <c r="B85" s="14"/>
      <c r="C85" s="14"/>
      <c r="D85" s="14"/>
      <c r="E85" s="14"/>
      <c r="F85" s="14"/>
      <c r="G85" s="15"/>
      <c r="H85" s="17"/>
      <c r="I85" s="13"/>
      <c r="J85" s="13"/>
      <c r="K85" s="13"/>
      <c r="L85" s="14"/>
      <c r="M85" s="14"/>
      <c r="N85" s="14"/>
      <c r="O85" s="13"/>
      <c r="P85" s="14"/>
      <c r="Q85" s="14"/>
      <c r="R85" s="14"/>
      <c r="S85" s="15"/>
      <c r="T85" s="15"/>
    </row>
    <row r="86" spans="1:20" x14ac:dyDescent="0.25">
      <c r="A86" s="2" t="str">
        <f>'[1]Comptes de résultats'!A86</f>
        <v>CAPA - Cité de l'architecture et du Patrimoine</v>
      </c>
      <c r="B86" s="7">
        <v>9946</v>
      </c>
      <c r="C86" s="7">
        <v>12132</v>
      </c>
      <c r="D86" s="2"/>
      <c r="E86" s="2">
        <v>807</v>
      </c>
      <c r="F86" s="2"/>
      <c r="G86" s="8">
        <f t="shared" si="8"/>
        <v>22885</v>
      </c>
      <c r="H86" s="16"/>
      <c r="I86" s="7">
        <f t="shared" si="11"/>
        <v>21147</v>
      </c>
      <c r="J86" s="7">
        <v>17555</v>
      </c>
      <c r="K86" s="7">
        <v>10</v>
      </c>
      <c r="L86" s="2"/>
      <c r="M86" s="2">
        <v>19</v>
      </c>
      <c r="N86" s="7">
        <v>3563</v>
      </c>
      <c r="O86" s="7">
        <f t="shared" si="6"/>
        <v>947</v>
      </c>
      <c r="P86" s="2">
        <v>872</v>
      </c>
      <c r="Q86" s="2"/>
      <c r="R86" s="2">
        <v>75</v>
      </c>
      <c r="S86" s="8">
        <f t="shared" si="9"/>
        <v>22094</v>
      </c>
      <c r="T86" s="8">
        <f t="shared" si="10"/>
        <v>-791</v>
      </c>
    </row>
    <row r="87" spans="1:20" x14ac:dyDescent="0.25">
      <c r="A87" s="2" t="str">
        <f>'[1]Comptes de résultats'!A87</f>
        <v>INSERM - Institut national de la santé et de la recherche médicale</v>
      </c>
      <c r="B87" s="7">
        <v>555720</v>
      </c>
      <c r="C87" s="7">
        <v>376458</v>
      </c>
      <c r="D87" s="7">
        <v>3410</v>
      </c>
      <c r="E87" s="2"/>
      <c r="F87" s="2"/>
      <c r="G87" s="8">
        <f t="shared" si="8"/>
        <v>935588</v>
      </c>
      <c r="H87" s="16"/>
      <c r="I87" s="7">
        <f t="shared" si="11"/>
        <v>912560</v>
      </c>
      <c r="J87" s="7">
        <v>628620</v>
      </c>
      <c r="K87" s="7">
        <v>253320</v>
      </c>
      <c r="L87" s="7">
        <v>22360</v>
      </c>
      <c r="M87" s="7">
        <v>8260</v>
      </c>
      <c r="N87" s="2"/>
      <c r="O87" s="7">
        <f t="shared" si="6"/>
        <v>0</v>
      </c>
      <c r="P87" s="2"/>
      <c r="Q87" s="2"/>
      <c r="R87" s="2"/>
      <c r="S87" s="8">
        <f t="shared" si="9"/>
        <v>912560</v>
      </c>
      <c r="T87" s="8">
        <f t="shared" si="10"/>
        <v>-23028</v>
      </c>
    </row>
    <row r="88" spans="1:20" x14ac:dyDescent="0.25">
      <c r="A88" s="2" t="str">
        <f>'[1]Comptes de résultats'!A88</f>
        <v>Opéra national de Paris</v>
      </c>
      <c r="B88" s="7">
        <v>156423</v>
      </c>
      <c r="C88" s="7">
        <v>53868</v>
      </c>
      <c r="D88" s="2"/>
      <c r="E88" s="7">
        <v>18400</v>
      </c>
      <c r="F88" s="2"/>
      <c r="G88" s="8">
        <f t="shared" si="8"/>
        <v>228691</v>
      </c>
      <c r="H88" s="16"/>
      <c r="I88" s="7">
        <f t="shared" si="11"/>
        <v>216490</v>
      </c>
      <c r="J88" s="7">
        <f>'[1]Comptes de résultats'!I88</f>
        <v>94196</v>
      </c>
      <c r="K88" s="7">
        <v>1455</v>
      </c>
      <c r="L88" s="2"/>
      <c r="M88" s="2">
        <v>148</v>
      </c>
      <c r="N88" s="7">
        <v>120691</v>
      </c>
      <c r="O88" s="7">
        <f t="shared" si="6"/>
        <v>3280</v>
      </c>
      <c r="P88" s="2">
        <v>3200</v>
      </c>
      <c r="Q88" s="2"/>
      <c r="R88" s="2">
        <v>80</v>
      </c>
      <c r="S88" s="8">
        <f t="shared" si="9"/>
        <v>219770</v>
      </c>
      <c r="T88" s="8">
        <f t="shared" si="10"/>
        <v>-8921</v>
      </c>
    </row>
    <row r="89" spans="1:20" x14ac:dyDescent="0.25">
      <c r="A89" s="2" t="str">
        <f>'[1]Comptes de résultats'!A89</f>
        <v>ANACT - Agence nationale pour l'amélioration des conditions de travail</v>
      </c>
      <c r="B89" s="7">
        <v>5708</v>
      </c>
      <c r="C89" s="7">
        <v>3171</v>
      </c>
      <c r="D89" s="7">
        <v>5481</v>
      </c>
      <c r="E89" s="2">
        <v>233</v>
      </c>
      <c r="F89" s="2"/>
      <c r="G89" s="8">
        <f t="shared" si="8"/>
        <v>14593</v>
      </c>
      <c r="H89" s="16">
        <v>117</v>
      </c>
      <c r="I89" s="7">
        <f t="shared" si="11"/>
        <v>12309</v>
      </c>
      <c r="J89" s="7">
        <f>'[1]Comptes de résultats'!I89</f>
        <v>9950</v>
      </c>
      <c r="K89" s="7">
        <f>'[1]Comptes de résultats'!L89</f>
        <v>0</v>
      </c>
      <c r="L89" s="2"/>
      <c r="M89" s="2"/>
      <c r="N89" s="7">
        <v>2359</v>
      </c>
      <c r="O89" s="7">
        <f t="shared" si="6"/>
        <v>1800</v>
      </c>
      <c r="P89" s="7">
        <v>1800</v>
      </c>
      <c r="Q89" s="2"/>
      <c r="R89" s="2"/>
      <c r="S89" s="8">
        <f t="shared" si="9"/>
        <v>14109</v>
      </c>
      <c r="T89" s="8">
        <f t="shared" si="10"/>
        <v>-484</v>
      </c>
    </row>
    <row r="90" spans="1:20" x14ac:dyDescent="0.25">
      <c r="A90" s="2" t="str">
        <f>'[1]Comptes de résultats'!A90</f>
        <v>Institut Polytechnique de Paris</v>
      </c>
      <c r="B90" s="14"/>
      <c r="C90" s="14"/>
      <c r="D90" s="14"/>
      <c r="E90" s="14"/>
      <c r="F90" s="14"/>
      <c r="G90" s="15"/>
      <c r="H90" s="17"/>
      <c r="I90" s="13"/>
      <c r="J90" s="13"/>
      <c r="K90" s="13"/>
      <c r="L90" s="14"/>
      <c r="M90" s="14"/>
      <c r="N90" s="14"/>
      <c r="O90" s="13"/>
      <c r="P90" s="14"/>
      <c r="Q90" s="14"/>
      <c r="R90" s="14"/>
      <c r="S90" s="15"/>
      <c r="T90" s="15"/>
    </row>
    <row r="91" spans="1:20" x14ac:dyDescent="0.25">
      <c r="A91" s="2" t="str">
        <f>'[1]Comptes de résultats'!A91</f>
        <v>Ecole nationale de la Magistrature</v>
      </c>
      <c r="B91" s="7">
        <v>22174</v>
      </c>
      <c r="C91" s="7">
        <v>14185</v>
      </c>
      <c r="D91" s="2"/>
      <c r="E91" s="2">
        <v>861</v>
      </c>
      <c r="F91" s="2"/>
      <c r="G91" s="8">
        <f t="shared" si="8"/>
        <v>37220</v>
      </c>
      <c r="H91" s="8">
        <v>4612</v>
      </c>
      <c r="I91" s="7">
        <f t="shared" si="11"/>
        <v>32528</v>
      </c>
      <c r="J91" s="7">
        <f>'[1]Comptes de résultats'!I91</f>
        <v>32285</v>
      </c>
      <c r="K91" s="7"/>
      <c r="L91" s="2"/>
      <c r="M91" s="2"/>
      <c r="N91" s="2">
        <v>243</v>
      </c>
      <c r="O91" s="7">
        <f t="shared" si="6"/>
        <v>648</v>
      </c>
      <c r="P91" s="2"/>
      <c r="Q91" s="2"/>
      <c r="R91" s="2">
        <v>648</v>
      </c>
      <c r="S91" s="8">
        <f t="shared" si="9"/>
        <v>33176</v>
      </c>
      <c r="T91" s="8">
        <f t="shared" si="10"/>
        <v>-4044</v>
      </c>
    </row>
    <row r="92" spans="1:20" x14ac:dyDescent="0.25">
      <c r="A92" s="2" t="str">
        <f>'[1]Comptes de résultats'!A92</f>
        <v>INTEFP - Institut national du travail, de l'emploi et de la formation professionnelle</v>
      </c>
      <c r="B92" s="7">
        <v>8676</v>
      </c>
      <c r="C92" s="7">
        <v>8746</v>
      </c>
      <c r="D92" s="2"/>
      <c r="E92" s="2">
        <v>657</v>
      </c>
      <c r="F92" s="2"/>
      <c r="G92" s="8">
        <f t="shared" si="8"/>
        <v>18079</v>
      </c>
      <c r="H92" s="16"/>
      <c r="I92" s="7">
        <f t="shared" si="11"/>
        <v>14472</v>
      </c>
      <c r="J92" s="7">
        <f>'[1]Comptes de résultats'!I92</f>
        <v>13909</v>
      </c>
      <c r="K92" s="7">
        <f>'[1]Comptes de résultats'!L92</f>
        <v>0</v>
      </c>
      <c r="L92" s="2"/>
      <c r="M92" s="2"/>
      <c r="N92" s="2">
        <v>563</v>
      </c>
      <c r="O92" s="7">
        <f t="shared" si="6"/>
        <v>2655</v>
      </c>
      <c r="P92" s="2">
        <v>1148</v>
      </c>
      <c r="Q92" s="2">
        <v>1089</v>
      </c>
      <c r="R92" s="2">
        <v>418</v>
      </c>
      <c r="S92" s="8">
        <f t="shared" si="9"/>
        <v>17127</v>
      </c>
      <c r="T92" s="8">
        <f t="shared" si="10"/>
        <v>-952</v>
      </c>
    </row>
    <row r="93" spans="1:20" x14ac:dyDescent="0.25">
      <c r="A93" s="2" t="str">
        <f>'[1]Comptes de résultats'!A93</f>
        <v>EPPGHV - Etablissement public du par cet de la Grande Halle de la Villette</v>
      </c>
      <c r="B93" s="7">
        <v>12840</v>
      </c>
      <c r="C93" s="7">
        <v>24335</v>
      </c>
      <c r="D93" s="2"/>
      <c r="E93" s="7">
        <v>9391</v>
      </c>
      <c r="F93" s="2"/>
      <c r="G93" s="8">
        <f t="shared" si="8"/>
        <v>46566</v>
      </c>
      <c r="H93" s="16">
        <v>60</v>
      </c>
      <c r="I93" s="7">
        <f t="shared" si="11"/>
        <v>41528</v>
      </c>
      <c r="J93" s="7">
        <f>'[1]Comptes de résultats'!I93</f>
        <v>20187</v>
      </c>
      <c r="K93" s="7">
        <v>3779</v>
      </c>
      <c r="L93" s="2"/>
      <c r="M93" s="2">
        <v>1060</v>
      </c>
      <c r="N93" s="7">
        <v>16502</v>
      </c>
      <c r="O93" s="7">
        <f t="shared" si="6"/>
        <v>0</v>
      </c>
      <c r="P93" s="2"/>
      <c r="Q93" s="2"/>
      <c r="R93" s="2"/>
      <c r="S93" s="8">
        <f t="shared" si="9"/>
        <v>41528</v>
      </c>
      <c r="T93" s="8">
        <f t="shared" si="10"/>
        <v>-5038</v>
      </c>
    </row>
    <row r="94" spans="1:20" x14ac:dyDescent="0.25">
      <c r="A94" s="2" t="str">
        <f>'[1]Comptes de résultats'!A94</f>
        <v>EPAURIF - Etablissement public d'aménagement universitaire de la région IDF</v>
      </c>
      <c r="B94" s="7">
        <v>5977</v>
      </c>
      <c r="C94" s="7">
        <v>2926</v>
      </c>
      <c r="D94" s="2"/>
      <c r="E94" s="2">
        <v>75</v>
      </c>
      <c r="F94" s="2"/>
      <c r="G94" s="8">
        <f t="shared" si="8"/>
        <v>8978</v>
      </c>
      <c r="H94" s="16">
        <v>600</v>
      </c>
      <c r="I94" s="7">
        <f t="shared" si="11"/>
        <v>7648</v>
      </c>
      <c r="J94" s="7">
        <f>'[1]Comptes de résultats'!I94</f>
        <v>7423</v>
      </c>
      <c r="K94" s="7">
        <v>185</v>
      </c>
      <c r="L94" s="2"/>
      <c r="M94" s="2">
        <v>10</v>
      </c>
      <c r="N94" s="2">
        <v>30</v>
      </c>
      <c r="O94" s="7">
        <f t="shared" si="6"/>
        <v>521</v>
      </c>
      <c r="P94" s="2"/>
      <c r="Q94" s="2"/>
      <c r="R94" s="2">
        <v>521</v>
      </c>
      <c r="S94" s="8">
        <f t="shared" si="9"/>
        <v>8169</v>
      </c>
      <c r="T94" s="8">
        <f t="shared" si="10"/>
        <v>-809</v>
      </c>
    </row>
    <row r="95" spans="1:20" x14ac:dyDescent="0.25">
      <c r="A95" s="2" t="str">
        <f>'[1]Comptes de résultats'!A95</f>
        <v>GIP-BIO Agence française pour le développement et la promotion de la culture biologique</v>
      </c>
      <c r="B95" s="7">
        <v>1472</v>
      </c>
      <c r="C95" s="7">
        <v>2696</v>
      </c>
      <c r="D95" s="7">
        <v>6689</v>
      </c>
      <c r="E95" s="2">
        <v>410</v>
      </c>
      <c r="F95" s="2"/>
      <c r="G95" s="8">
        <f t="shared" si="8"/>
        <v>11267</v>
      </c>
      <c r="H95" s="16">
        <v>67</v>
      </c>
      <c r="I95" s="7">
        <f t="shared" si="11"/>
        <v>2197</v>
      </c>
      <c r="J95" s="7">
        <f>'[1]Comptes de résultats'!I95</f>
        <v>2057</v>
      </c>
      <c r="K95" s="7">
        <v>100</v>
      </c>
      <c r="L95" s="2"/>
      <c r="M95" s="2"/>
      <c r="N95" s="2">
        <v>40</v>
      </c>
      <c r="O95" s="7">
        <f t="shared" si="6"/>
        <v>9459</v>
      </c>
      <c r="P95" s="7">
        <v>8110</v>
      </c>
      <c r="Q95" s="2">
        <v>987</v>
      </c>
      <c r="R95" s="2">
        <v>362</v>
      </c>
      <c r="S95" s="8">
        <f t="shared" si="9"/>
        <v>11656</v>
      </c>
      <c r="T95" s="8">
        <f t="shared" si="10"/>
        <v>389</v>
      </c>
    </row>
    <row r="96" spans="1:20" x14ac:dyDescent="0.25">
      <c r="A96" s="2" t="str">
        <f>'[1]Comptes de résultats'!A96</f>
        <v>Business France</v>
      </c>
      <c r="B96" s="7">
        <v>104598</v>
      </c>
      <c r="C96" s="7">
        <v>356602</v>
      </c>
      <c r="D96" s="2"/>
      <c r="E96" s="7">
        <v>9666</v>
      </c>
      <c r="F96" s="2"/>
      <c r="G96" s="8">
        <f t="shared" si="8"/>
        <v>470866</v>
      </c>
      <c r="H96" s="8">
        <v>1308</v>
      </c>
      <c r="I96" s="7">
        <f t="shared" si="11"/>
        <v>467675</v>
      </c>
      <c r="J96" s="7">
        <v>100499</v>
      </c>
      <c r="K96" s="7">
        <v>4220</v>
      </c>
      <c r="L96" s="2"/>
      <c r="M96" s="2"/>
      <c r="N96" s="7">
        <v>362956</v>
      </c>
      <c r="O96" s="7">
        <f>P96+Q96+R96</f>
        <v>855</v>
      </c>
      <c r="P96" s="2"/>
      <c r="Q96" s="2">
        <v>195</v>
      </c>
      <c r="R96" s="2">
        <v>660</v>
      </c>
      <c r="S96" s="8">
        <f t="shared" si="9"/>
        <v>468530</v>
      </c>
      <c r="T96" s="8">
        <f t="shared" si="10"/>
        <v>-2336</v>
      </c>
    </row>
    <row r="97" spans="1:20" x14ac:dyDescent="0.25">
      <c r="A97" s="2" t="str">
        <f>'[1]Comptes de résultats'!A97</f>
        <v>ENTPE - Ecole nationale des travaux publics de l'Etat</v>
      </c>
      <c r="B97" s="7">
        <v>9790</v>
      </c>
      <c r="C97" s="7">
        <v>4302</v>
      </c>
      <c r="D97" s="2"/>
      <c r="E97" s="7">
        <v>1300</v>
      </c>
      <c r="F97" s="7">
        <v>6728</v>
      </c>
      <c r="G97" s="8">
        <f t="shared" si="8"/>
        <v>22120</v>
      </c>
      <c r="H97" s="8">
        <v>3291</v>
      </c>
      <c r="I97" s="7">
        <f t="shared" si="11"/>
        <v>20630</v>
      </c>
      <c r="J97" s="7">
        <f>'[1]Comptes de résultats'!I97</f>
        <v>19700</v>
      </c>
      <c r="K97" s="7"/>
      <c r="L97" s="2">
        <v>220</v>
      </c>
      <c r="M97" s="2"/>
      <c r="N97" s="2">
        <v>710</v>
      </c>
      <c r="O97" s="7">
        <f t="shared" si="6"/>
        <v>1039</v>
      </c>
      <c r="P97" s="2"/>
      <c r="Q97" s="7">
        <v>1039</v>
      </c>
      <c r="R97" s="2"/>
      <c r="S97" s="8">
        <f t="shared" si="9"/>
        <v>21669</v>
      </c>
      <c r="T97" s="8">
        <f t="shared" si="10"/>
        <v>-451</v>
      </c>
    </row>
    <row r="98" spans="1:20" x14ac:dyDescent="0.25">
      <c r="A98" s="2" t="str">
        <f>'[1]Comptes de résultats'!A98</f>
        <v>ENA - Ecole nationale d'administration</v>
      </c>
      <c r="B98" s="7">
        <v>28896</v>
      </c>
      <c r="C98" s="7">
        <v>8524</v>
      </c>
      <c r="D98" s="2"/>
      <c r="E98" s="2">
        <v>700</v>
      </c>
      <c r="F98" s="2"/>
      <c r="G98" s="8">
        <f t="shared" si="8"/>
        <v>38120</v>
      </c>
      <c r="H98" s="8">
        <v>6061</v>
      </c>
      <c r="I98" s="7">
        <f t="shared" si="11"/>
        <v>34988</v>
      </c>
      <c r="J98" s="7">
        <f>'[1]Comptes de résultats'!I98</f>
        <v>30281</v>
      </c>
      <c r="K98" s="7">
        <v>27</v>
      </c>
      <c r="L98" s="2"/>
      <c r="M98" s="7">
        <v>1286</v>
      </c>
      <c r="N98" s="7">
        <v>3394</v>
      </c>
      <c r="O98" s="7">
        <f t="shared" si="6"/>
        <v>2697</v>
      </c>
      <c r="P98" s="2">
        <v>48</v>
      </c>
      <c r="Q98" s="2"/>
      <c r="R98" s="7">
        <v>2649</v>
      </c>
      <c r="S98" s="8">
        <f t="shared" si="9"/>
        <v>37685</v>
      </c>
      <c r="T98" s="8">
        <f t="shared" si="10"/>
        <v>-435</v>
      </c>
    </row>
    <row r="99" spans="1:20" x14ac:dyDescent="0.25">
      <c r="A99" s="2" t="str">
        <f>'[1]Comptes de résultats'!A99</f>
        <v>OPPIC - Opérateur du patrimoine et des projets immobiliers de la culture</v>
      </c>
      <c r="B99" s="7">
        <v>8801</v>
      </c>
      <c r="C99" s="7">
        <v>3100</v>
      </c>
      <c r="D99" s="2"/>
      <c r="E99" s="2">
        <v>61</v>
      </c>
      <c r="F99" s="2"/>
      <c r="G99" s="8">
        <f t="shared" si="8"/>
        <v>11962</v>
      </c>
      <c r="H99" s="16">
        <v>600</v>
      </c>
      <c r="I99" s="7">
        <f t="shared" si="11"/>
        <v>12318</v>
      </c>
      <c r="J99" s="7">
        <v>12238</v>
      </c>
      <c r="K99" s="7">
        <f>'[1]Comptes de résultats'!L99</f>
        <v>0</v>
      </c>
      <c r="L99" s="2"/>
      <c r="M99" s="2"/>
      <c r="N99" s="2">
        <v>80</v>
      </c>
      <c r="O99" s="7">
        <f t="shared" si="6"/>
        <v>0</v>
      </c>
      <c r="P99" s="2"/>
      <c r="Q99" s="2"/>
      <c r="R99" s="2"/>
      <c r="S99" s="8">
        <f t="shared" si="9"/>
        <v>12318</v>
      </c>
      <c r="T99" s="8">
        <f t="shared" si="10"/>
        <v>356</v>
      </c>
    </row>
    <row r="100" spans="1:20" x14ac:dyDescent="0.25">
      <c r="A100" s="2" t="str">
        <f>'[1]Comptes de résultats'!A100</f>
        <v>GENES - Groupement des écoles nationales d'économie et statistiques</v>
      </c>
      <c r="B100" s="7">
        <v>6340</v>
      </c>
      <c r="C100" s="7">
        <v>6447</v>
      </c>
      <c r="D100" s="2">
        <v>720</v>
      </c>
      <c r="E100" s="7">
        <v>1825</v>
      </c>
      <c r="F100" s="2"/>
      <c r="G100" s="8">
        <f t="shared" si="8"/>
        <v>15332</v>
      </c>
      <c r="H100" s="16">
        <v>634</v>
      </c>
      <c r="I100" s="7">
        <f t="shared" si="11"/>
        <v>15048</v>
      </c>
      <c r="J100" s="7">
        <f>'[1]Comptes de résultats'!I100</f>
        <v>9817</v>
      </c>
      <c r="K100" s="7">
        <v>720</v>
      </c>
      <c r="L100" s="2"/>
      <c r="M100" s="2">
        <v>10</v>
      </c>
      <c r="N100" s="7">
        <v>4501</v>
      </c>
      <c r="O100" s="7">
        <f t="shared" si="6"/>
        <v>1074</v>
      </c>
      <c r="P100" s="2"/>
      <c r="Q100" s="2">
        <v>824</v>
      </c>
      <c r="R100" s="2">
        <v>250</v>
      </c>
      <c r="S100" s="8">
        <f t="shared" si="9"/>
        <v>16122</v>
      </c>
      <c r="T100" s="8">
        <f t="shared" si="10"/>
        <v>790</v>
      </c>
    </row>
    <row r="101" spans="1:20" x14ac:dyDescent="0.25">
      <c r="A101" s="2" t="str">
        <f>'[1]Comptes de résultats'!A101</f>
        <v>CNAPS - Conseil national des activités privées de sécurité</v>
      </c>
      <c r="B101" s="7">
        <v>13367</v>
      </c>
      <c r="C101" s="7">
        <v>3799</v>
      </c>
      <c r="D101" s="2"/>
      <c r="E101" s="7">
        <v>1153</v>
      </c>
      <c r="F101" s="2"/>
      <c r="G101" s="8">
        <f t="shared" si="8"/>
        <v>18319</v>
      </c>
      <c r="H101" s="8">
        <v>1713</v>
      </c>
      <c r="I101" s="7">
        <f t="shared" si="11"/>
        <v>17343</v>
      </c>
      <c r="J101" s="7">
        <f>'[1]Comptes de résultats'!I101</f>
        <v>17303</v>
      </c>
      <c r="K101" s="7">
        <f>'[1]Comptes de résultats'!L101</f>
        <v>0</v>
      </c>
      <c r="L101" s="2"/>
      <c r="M101" s="2"/>
      <c r="N101" s="2">
        <v>40</v>
      </c>
      <c r="O101" s="7">
        <f t="shared" si="6"/>
        <v>0</v>
      </c>
      <c r="P101" s="2"/>
      <c r="Q101" s="2"/>
      <c r="R101" s="2"/>
      <c r="S101" s="8">
        <f t="shared" si="9"/>
        <v>17343</v>
      </c>
      <c r="T101" s="8">
        <f t="shared" si="10"/>
        <v>-976</v>
      </c>
    </row>
    <row r="102" spans="1:20" x14ac:dyDescent="0.25">
      <c r="A102" s="2" t="s">
        <v>115</v>
      </c>
      <c r="B102" s="14"/>
      <c r="C102" s="14"/>
      <c r="D102" s="14"/>
      <c r="E102" s="14"/>
      <c r="F102" s="14"/>
      <c r="G102" s="15"/>
      <c r="H102" s="17"/>
      <c r="I102" s="13"/>
      <c r="J102" s="13"/>
      <c r="K102" s="13"/>
      <c r="L102" s="14"/>
      <c r="M102" s="14"/>
      <c r="N102" s="14"/>
      <c r="O102" s="13"/>
      <c r="P102" s="14"/>
      <c r="Q102" s="14"/>
      <c r="R102" s="14"/>
      <c r="S102" s="15"/>
      <c r="T102" s="15"/>
    </row>
    <row r="103" spans="1:20" x14ac:dyDescent="0.25">
      <c r="A103" s="2" t="str">
        <f>'[1]Comptes de résultats'!A103</f>
        <v>IHEDN - Institut des hautes études de défense nationale</v>
      </c>
      <c r="B103" s="7">
        <v>6850</v>
      </c>
      <c r="C103" s="7">
        <v>3296</v>
      </c>
      <c r="D103" s="2">
        <v>80</v>
      </c>
      <c r="E103" s="2">
        <v>265</v>
      </c>
      <c r="F103" s="2"/>
      <c r="G103" s="8">
        <f t="shared" si="8"/>
        <v>10491</v>
      </c>
      <c r="H103" s="8">
        <v>1185</v>
      </c>
      <c r="I103" s="7">
        <f t="shared" si="11"/>
        <v>10046</v>
      </c>
      <c r="J103" s="7">
        <f>'[1]Comptes de résultats'!I103</f>
        <v>7517</v>
      </c>
      <c r="K103" s="7">
        <f>'[1]Comptes de résultats'!L103</f>
        <v>0</v>
      </c>
      <c r="L103" s="2">
        <v>150</v>
      </c>
      <c r="M103" s="2"/>
      <c r="N103" s="7">
        <v>2379</v>
      </c>
      <c r="O103" s="7">
        <f t="shared" si="6"/>
        <v>502</v>
      </c>
      <c r="P103" s="2">
        <v>502</v>
      </c>
      <c r="Q103" s="2"/>
      <c r="R103" s="2"/>
      <c r="S103" s="8">
        <f t="shared" si="9"/>
        <v>10548</v>
      </c>
      <c r="T103" s="8">
        <f t="shared" si="10"/>
        <v>57</v>
      </c>
    </row>
    <row r="104" spans="1:20" x14ac:dyDescent="0.25">
      <c r="A104" s="2" t="str">
        <f>'[1]Comptes de résultats'!A104</f>
        <v>ENIM - Etablissement national des invalides de la marine</v>
      </c>
      <c r="B104" s="7">
        <v>19926</v>
      </c>
      <c r="C104" s="7">
        <v>9321</v>
      </c>
      <c r="D104" s="7">
        <v>1469199</v>
      </c>
      <c r="E104" s="7">
        <v>6694</v>
      </c>
      <c r="F104" s="2"/>
      <c r="G104" s="8">
        <f t="shared" si="8"/>
        <v>1505140</v>
      </c>
      <c r="H104" s="8">
        <v>4200</v>
      </c>
      <c r="I104" s="7">
        <f t="shared" si="11"/>
        <v>1474472</v>
      </c>
      <c r="J104" s="7">
        <f>'[1]Comptes de résultats'!I104</f>
        <v>10674</v>
      </c>
      <c r="K104" s="7">
        <v>846323</v>
      </c>
      <c r="L104" s="2">
        <v>45000</v>
      </c>
      <c r="M104" s="7">
        <v>414225</v>
      </c>
      <c r="N104" s="7">
        <v>158250</v>
      </c>
      <c r="O104" s="7">
        <f t="shared" ref="O104:O165" si="12">P104+Q104+R104</f>
        <v>0</v>
      </c>
      <c r="P104" s="2"/>
      <c r="Q104" s="2"/>
      <c r="R104" s="2"/>
      <c r="S104" s="8">
        <f t="shared" si="9"/>
        <v>1474472</v>
      </c>
      <c r="T104" s="8">
        <f t="shared" si="10"/>
        <v>-30668</v>
      </c>
    </row>
    <row r="105" spans="1:20" x14ac:dyDescent="0.25">
      <c r="A105" s="2" t="str">
        <f>'[1]Comptes de résultats'!A105</f>
        <v>ENSM - Ecole nationale supérieure de la marine</v>
      </c>
      <c r="B105" s="7">
        <f>'[1]Comptes de résultats'!B105</f>
        <v>18000</v>
      </c>
      <c r="C105" s="7">
        <v>4872</v>
      </c>
      <c r="D105" s="2"/>
      <c r="E105" s="7">
        <v>2634</v>
      </c>
      <c r="F105" s="2"/>
      <c r="G105" s="8">
        <f t="shared" si="8"/>
        <v>25506</v>
      </c>
      <c r="H105" s="8">
        <v>4600</v>
      </c>
      <c r="I105" s="7">
        <f t="shared" si="11"/>
        <v>22619</v>
      </c>
      <c r="J105" s="7">
        <f>'[1]Comptes de résultats'!I105</f>
        <v>18000</v>
      </c>
      <c r="K105" s="7"/>
      <c r="L105" s="2"/>
      <c r="M105" s="2"/>
      <c r="N105" s="7">
        <v>4619</v>
      </c>
      <c r="O105" s="7">
        <f t="shared" si="12"/>
        <v>1189</v>
      </c>
      <c r="P105" s="7">
        <v>1189</v>
      </c>
      <c r="Q105" s="2"/>
      <c r="R105" s="2"/>
      <c r="S105" s="8">
        <f t="shared" si="9"/>
        <v>23808</v>
      </c>
      <c r="T105" s="8">
        <f t="shared" si="10"/>
        <v>-1698</v>
      </c>
    </row>
    <row r="106" spans="1:20" x14ac:dyDescent="0.25">
      <c r="A106" s="2" t="str">
        <f>'[1]Comptes de résultats'!A106</f>
        <v>Opéra comique</v>
      </c>
      <c r="B106" s="7">
        <f>'[1]Comptes de résultats'!B106</f>
        <v>12600</v>
      </c>
      <c r="C106" s="7">
        <v>6945</v>
      </c>
      <c r="D106" s="2"/>
      <c r="E106" s="7">
        <v>3711</v>
      </c>
      <c r="F106" s="2"/>
      <c r="G106" s="8">
        <f t="shared" si="8"/>
        <v>23256</v>
      </c>
      <c r="H106" s="16"/>
      <c r="I106" s="7">
        <f t="shared" si="11"/>
        <v>21718</v>
      </c>
      <c r="J106" s="7">
        <f>'[1]Comptes de résultats'!I106</f>
        <v>11779</v>
      </c>
      <c r="K106" s="7">
        <v>2891</v>
      </c>
      <c r="L106" s="2"/>
      <c r="M106" s="2"/>
      <c r="N106" s="2">
        <v>7048</v>
      </c>
      <c r="O106" s="7">
        <f t="shared" si="12"/>
        <v>40</v>
      </c>
      <c r="P106" s="2"/>
      <c r="Q106" s="2"/>
      <c r="R106" s="2">
        <v>40</v>
      </c>
      <c r="S106" s="8">
        <f t="shared" si="9"/>
        <v>21758</v>
      </c>
      <c r="T106" s="8">
        <f t="shared" si="10"/>
        <v>-1498</v>
      </c>
    </row>
    <row r="107" spans="1:20" x14ac:dyDescent="0.25">
      <c r="A107" s="2" t="str">
        <f>'[1]Comptes de résultats'!A107</f>
        <v>ONAC - VG Office national des anciens combattants et victimes de guerre</v>
      </c>
      <c r="B107" s="7">
        <v>53579</v>
      </c>
      <c r="C107" s="7">
        <v>21974</v>
      </c>
      <c r="D107" s="7">
        <v>38258</v>
      </c>
      <c r="E107" s="7">
        <v>1458</v>
      </c>
      <c r="F107" s="2"/>
      <c r="G107" s="8">
        <f t="shared" si="8"/>
        <v>115269</v>
      </c>
      <c r="H107" s="8">
        <v>13585</v>
      </c>
      <c r="I107" s="7">
        <f t="shared" si="11"/>
        <v>60575</v>
      </c>
      <c r="J107" s="7">
        <f>'[1]Comptes de résultats'!I107</f>
        <v>56935</v>
      </c>
      <c r="K107" s="7"/>
      <c r="L107" s="2"/>
      <c r="M107" s="2"/>
      <c r="N107" s="7">
        <v>3640</v>
      </c>
      <c r="O107" s="7">
        <f t="shared" si="12"/>
        <v>42932</v>
      </c>
      <c r="P107" s="7">
        <v>39977</v>
      </c>
      <c r="Q107" s="2">
        <v>576</v>
      </c>
      <c r="R107" s="7">
        <v>2379</v>
      </c>
      <c r="S107" s="8">
        <f t="shared" si="9"/>
        <v>103507</v>
      </c>
      <c r="T107" s="8">
        <f t="shared" si="10"/>
        <v>-11762</v>
      </c>
    </row>
    <row r="108" spans="1:20" x14ac:dyDescent="0.25">
      <c r="A108" s="2" t="str">
        <f>'[1]Comptes de résultats'!A108</f>
        <v>Groupe Mines Télécom</v>
      </c>
      <c r="B108" s="7">
        <v>185954</v>
      </c>
      <c r="C108" s="7">
        <v>98467</v>
      </c>
      <c r="D108" s="7">
        <v>5486</v>
      </c>
      <c r="E108" s="7">
        <v>105926</v>
      </c>
      <c r="F108" s="2"/>
      <c r="G108" s="8">
        <f t="shared" si="8"/>
        <v>395833</v>
      </c>
      <c r="H108" s="8">
        <v>5771</v>
      </c>
      <c r="I108" s="7">
        <f t="shared" si="11"/>
        <v>304374</v>
      </c>
      <c r="J108" s="7">
        <f>'[1]Comptes de résultats'!I108</f>
        <v>184692</v>
      </c>
      <c r="K108" s="7">
        <v>5814</v>
      </c>
      <c r="L108" s="2"/>
      <c r="M108" s="7">
        <v>15010</v>
      </c>
      <c r="N108" s="7">
        <v>98858</v>
      </c>
      <c r="O108" s="7">
        <f t="shared" si="12"/>
        <v>11908</v>
      </c>
      <c r="P108" s="7">
        <v>3947</v>
      </c>
      <c r="Q108" s="7">
        <v>5626</v>
      </c>
      <c r="R108" s="7">
        <v>2335</v>
      </c>
      <c r="S108" s="8">
        <f t="shared" si="9"/>
        <v>316282</v>
      </c>
      <c r="T108" s="8">
        <f t="shared" si="10"/>
        <v>-79551</v>
      </c>
    </row>
    <row r="109" spans="1:20" x14ac:dyDescent="0.25">
      <c r="A109" s="2" t="str">
        <f>'[1]Comptes de résultats'!A109</f>
        <v>CNED - Centre national d'études à distance</v>
      </c>
      <c r="B109" s="7">
        <f>'[1]Comptes de résultats'!B109</f>
        <v>52800</v>
      </c>
      <c r="C109" s="7">
        <v>22597</v>
      </c>
      <c r="D109" s="2">
        <v>50</v>
      </c>
      <c r="E109" s="7">
        <v>7462</v>
      </c>
      <c r="F109" s="2"/>
      <c r="G109" s="8">
        <f t="shared" si="8"/>
        <v>82909</v>
      </c>
      <c r="H109" s="8">
        <v>11870</v>
      </c>
      <c r="I109" s="7">
        <f t="shared" si="11"/>
        <v>82842</v>
      </c>
      <c r="J109" s="7">
        <f>'[1]Comptes de résultats'!I109</f>
        <v>28755</v>
      </c>
      <c r="K109" s="7"/>
      <c r="L109" s="2"/>
      <c r="M109" s="2"/>
      <c r="N109" s="7">
        <v>54087</v>
      </c>
      <c r="O109" s="7">
        <f t="shared" si="12"/>
        <v>70</v>
      </c>
      <c r="P109" s="2">
        <v>50</v>
      </c>
      <c r="Q109" s="2"/>
      <c r="R109" s="2">
        <v>20</v>
      </c>
      <c r="S109" s="8">
        <f t="shared" si="9"/>
        <v>82912</v>
      </c>
      <c r="T109" s="8">
        <f t="shared" si="10"/>
        <v>3</v>
      </c>
    </row>
    <row r="110" spans="1:20" x14ac:dyDescent="0.25">
      <c r="A110" s="2" t="str">
        <f>'[1]Comptes de résultats'!A110</f>
        <v>Théatre national de l'Odéon</v>
      </c>
      <c r="B110" s="13"/>
      <c r="C110" s="14"/>
      <c r="D110" s="14"/>
      <c r="E110" s="14"/>
      <c r="F110" s="14"/>
      <c r="G110" s="15"/>
      <c r="H110" s="17"/>
      <c r="I110" s="13"/>
      <c r="J110" s="13"/>
      <c r="K110" s="13"/>
      <c r="L110" s="14"/>
      <c r="M110" s="14"/>
      <c r="N110" s="14"/>
      <c r="O110" s="13"/>
      <c r="P110" s="14"/>
      <c r="Q110" s="14"/>
      <c r="R110" s="14"/>
      <c r="S110" s="15"/>
      <c r="T110" s="15"/>
    </row>
    <row r="111" spans="1:20" x14ac:dyDescent="0.25">
      <c r="A111" s="2" t="str">
        <f>'[1]Comptes de résultats'!A111</f>
        <v>MNS - Musée national du Sport</v>
      </c>
      <c r="B111" s="7">
        <v>1200</v>
      </c>
      <c r="C111" s="7">
        <v>1808</v>
      </c>
      <c r="D111" s="2"/>
      <c r="E111" s="2">
        <v>71</v>
      </c>
      <c r="F111" s="2"/>
      <c r="G111" s="8">
        <f t="shared" si="8"/>
        <v>3079</v>
      </c>
      <c r="H111" s="16"/>
      <c r="I111" s="7">
        <f t="shared" si="11"/>
        <v>3079</v>
      </c>
      <c r="J111" s="7">
        <f>'[1]Comptes de résultats'!I111</f>
        <v>2756</v>
      </c>
      <c r="K111" s="7">
        <f>'[1]Comptes de résultats'!L111</f>
        <v>0</v>
      </c>
      <c r="L111" s="2"/>
      <c r="M111" s="2"/>
      <c r="N111" s="2">
        <v>323</v>
      </c>
      <c r="O111" s="7">
        <f t="shared" si="12"/>
        <v>0</v>
      </c>
      <c r="P111" s="2"/>
      <c r="Q111" s="2"/>
      <c r="R111" s="2"/>
      <c r="S111" s="8">
        <f t="shared" si="9"/>
        <v>3079</v>
      </c>
      <c r="T111" s="8">
        <f t="shared" si="10"/>
        <v>0</v>
      </c>
    </row>
    <row r="112" spans="1:20" x14ac:dyDescent="0.25">
      <c r="A112" s="2" t="str">
        <f>'[1]Comptes de résultats'!A112</f>
        <v>CNSMD Lyon - Conservatoire national supérieur de musique et de danse de Lyon</v>
      </c>
      <c r="B112" s="7">
        <f>'[1]Comptes de résultats'!B112</f>
        <v>11490</v>
      </c>
      <c r="C112" s="7">
        <v>2725</v>
      </c>
      <c r="D112" s="2"/>
      <c r="E112" s="7">
        <v>2448</v>
      </c>
      <c r="F112" s="2"/>
      <c r="G112" s="8">
        <f t="shared" si="8"/>
        <v>16663</v>
      </c>
      <c r="H112" s="16">
        <v>592</v>
      </c>
      <c r="I112" s="7">
        <f t="shared" si="11"/>
        <v>13968</v>
      </c>
      <c r="J112" s="7">
        <v>13222</v>
      </c>
      <c r="K112" s="7">
        <v>62</v>
      </c>
      <c r="L112" s="2"/>
      <c r="M112" s="2">
        <v>10</v>
      </c>
      <c r="N112" s="2">
        <v>674</v>
      </c>
      <c r="O112" s="7">
        <f t="shared" si="12"/>
        <v>809</v>
      </c>
      <c r="P112" s="2">
        <v>713</v>
      </c>
      <c r="Q112" s="2"/>
      <c r="R112" s="2">
        <v>96</v>
      </c>
      <c r="S112" s="8">
        <f t="shared" si="9"/>
        <v>14777</v>
      </c>
      <c r="T112" s="8">
        <f t="shared" si="10"/>
        <v>-1886</v>
      </c>
    </row>
    <row r="113" spans="1:20" x14ac:dyDescent="0.25">
      <c r="A113" s="2" t="str">
        <f>'[1]Comptes de résultats'!A113</f>
        <v>INPS - Institut national de police scientifique</v>
      </c>
      <c r="B113" s="7">
        <f>'[1]Comptes de résultats'!B113</f>
        <v>0</v>
      </c>
      <c r="C113" s="7">
        <v>12953</v>
      </c>
      <c r="D113" s="2"/>
      <c r="E113" s="7">
        <v>5933</v>
      </c>
      <c r="F113" s="2"/>
      <c r="G113" s="8">
        <f t="shared" si="8"/>
        <v>18886</v>
      </c>
      <c r="H113" s="16"/>
      <c r="I113" s="7">
        <f t="shared" si="11"/>
        <v>18583</v>
      </c>
      <c r="J113" s="7">
        <f>'[1]Comptes de résultats'!I113</f>
        <v>8246</v>
      </c>
      <c r="K113" s="7">
        <v>5680</v>
      </c>
      <c r="L113" s="2"/>
      <c r="M113" s="2">
        <v>57</v>
      </c>
      <c r="N113" s="7">
        <v>4600</v>
      </c>
      <c r="O113" s="7">
        <f t="shared" si="12"/>
        <v>178</v>
      </c>
      <c r="P113" s="2"/>
      <c r="Q113" s="2"/>
      <c r="R113" s="2">
        <v>178</v>
      </c>
      <c r="S113" s="8">
        <f t="shared" si="9"/>
        <v>18761</v>
      </c>
      <c r="T113" s="8">
        <f t="shared" si="10"/>
        <v>-125</v>
      </c>
    </row>
    <row r="114" spans="1:20" x14ac:dyDescent="0.25">
      <c r="A114" s="2" t="str">
        <f>'[1]Comptes de résultats'!A114</f>
        <v>ANCT - Agence nationale de la cohésion des territoires</v>
      </c>
      <c r="B114" s="13"/>
      <c r="C114" s="14"/>
      <c r="D114" s="14"/>
      <c r="E114" s="14"/>
      <c r="F114" s="14"/>
      <c r="G114" s="15"/>
      <c r="H114" s="17"/>
      <c r="I114" s="13"/>
      <c r="J114" s="13"/>
      <c r="K114" s="13"/>
      <c r="L114" s="14"/>
      <c r="M114" s="14"/>
      <c r="N114" s="14"/>
      <c r="O114" s="13"/>
      <c r="P114" s="14"/>
      <c r="Q114" s="14"/>
      <c r="R114" s="14"/>
      <c r="S114" s="15"/>
      <c r="T114" s="15"/>
    </row>
    <row r="115" spans="1:20" x14ac:dyDescent="0.25">
      <c r="A115" s="2" t="str">
        <f>'[1]Comptes de résultats'!A115</f>
        <v>Ecole nationale des sports</v>
      </c>
      <c r="B115" s="7">
        <f>'[1]Comptes de résultats'!B115</f>
        <v>12926</v>
      </c>
      <c r="C115" s="7">
        <v>7162</v>
      </c>
      <c r="D115" s="2"/>
      <c r="E115" s="7">
        <v>5527</v>
      </c>
      <c r="F115" s="2"/>
      <c r="G115" s="8">
        <f t="shared" ref="G115:G169" si="13">B115+C115+D115+E115+F115</f>
        <v>25615</v>
      </c>
      <c r="H115" s="8">
        <v>2808</v>
      </c>
      <c r="I115" s="7">
        <f t="shared" si="11"/>
        <v>22451</v>
      </c>
      <c r="J115" s="7">
        <f>'[1]Comptes de résultats'!I115</f>
        <v>11639</v>
      </c>
      <c r="K115" s="7"/>
      <c r="L115" s="2"/>
      <c r="M115" s="7">
        <v>1183</v>
      </c>
      <c r="N115" s="7">
        <v>9629</v>
      </c>
      <c r="O115" s="7">
        <f t="shared" si="12"/>
        <v>0</v>
      </c>
      <c r="P115" s="2"/>
      <c r="Q115" s="2"/>
      <c r="R115" s="2"/>
      <c r="S115" s="8">
        <f t="shared" si="9"/>
        <v>22451</v>
      </c>
      <c r="T115" s="8">
        <f t="shared" si="10"/>
        <v>-3164</v>
      </c>
    </row>
    <row r="116" spans="1:20" x14ac:dyDescent="0.25">
      <c r="A116" s="2" t="str">
        <f>'[1]Comptes de résultats'!A116</f>
        <v>EPSF - Etablissement public de sécurité ferroviaire</v>
      </c>
      <c r="B116" s="7">
        <f>'[1]Comptes de résultats'!B116</f>
        <v>10351</v>
      </c>
      <c r="C116" s="7">
        <v>3672</v>
      </c>
      <c r="D116" s="2"/>
      <c r="E116" s="2">
        <v>493</v>
      </c>
      <c r="F116" s="2"/>
      <c r="G116" s="8">
        <f t="shared" si="13"/>
        <v>14516</v>
      </c>
      <c r="H116" s="16">
        <v>136</v>
      </c>
      <c r="I116" s="7">
        <f t="shared" si="11"/>
        <v>11326</v>
      </c>
      <c r="J116" s="7">
        <f>'[1]Comptes de résultats'!I116</f>
        <v>0</v>
      </c>
      <c r="K116" s="7">
        <v>0</v>
      </c>
      <c r="L116" s="7">
        <v>10200</v>
      </c>
      <c r="M116" s="7"/>
      <c r="N116" s="2">
        <v>1126</v>
      </c>
      <c r="O116" s="7">
        <f t="shared" si="12"/>
        <v>0</v>
      </c>
      <c r="P116" s="2"/>
      <c r="Q116" s="2"/>
      <c r="R116" s="2"/>
      <c r="S116" s="8">
        <f t="shared" si="9"/>
        <v>11326</v>
      </c>
      <c r="T116" s="8">
        <f t="shared" si="10"/>
        <v>-3190</v>
      </c>
    </row>
    <row r="117" spans="1:20" x14ac:dyDescent="0.25">
      <c r="A117" s="2" t="str">
        <f>'[1]Comptes de résultats'!A117</f>
        <v>ENAP - Ecole nationale de l'administration pénitentiaire</v>
      </c>
      <c r="B117" s="7">
        <f>'[1]Comptes de résultats'!B117</f>
        <v>17027</v>
      </c>
      <c r="C117" s="7">
        <v>16153</v>
      </c>
      <c r="D117" s="2"/>
      <c r="E117" s="7">
        <v>3686</v>
      </c>
      <c r="F117" s="2"/>
      <c r="G117" s="8">
        <f t="shared" si="13"/>
        <v>36866</v>
      </c>
      <c r="H117" s="8">
        <v>5247</v>
      </c>
      <c r="I117" s="7">
        <f t="shared" si="11"/>
        <v>33452</v>
      </c>
      <c r="J117" s="7">
        <f>'[1]Comptes de résultats'!I117</f>
        <v>33372</v>
      </c>
      <c r="K117" s="7">
        <f>'[1]Comptes de résultats'!L117</f>
        <v>0</v>
      </c>
      <c r="L117" s="2"/>
      <c r="M117" s="2"/>
      <c r="N117" s="2">
        <v>80</v>
      </c>
      <c r="O117" s="7">
        <f t="shared" si="12"/>
        <v>0</v>
      </c>
      <c r="P117" s="2"/>
      <c r="Q117" s="2"/>
      <c r="R117" s="2"/>
      <c r="S117" s="8">
        <f t="shared" si="9"/>
        <v>33452</v>
      </c>
      <c r="T117" s="8">
        <f t="shared" si="10"/>
        <v>-3414</v>
      </c>
    </row>
    <row r="118" spans="1:20" x14ac:dyDescent="0.25">
      <c r="A118" s="2" t="str">
        <f>'[1]Comptes de résultats'!A118</f>
        <v>ISAE - Institut supérieur de l'aéronautique et de l'espace</v>
      </c>
      <c r="B118" s="7">
        <f>'[1]Comptes de résultats'!B118</f>
        <v>33872</v>
      </c>
      <c r="C118" s="7">
        <v>18000</v>
      </c>
      <c r="D118" s="2"/>
      <c r="E118" s="7">
        <v>8107</v>
      </c>
      <c r="F118" s="2"/>
      <c r="G118" s="8">
        <f t="shared" si="13"/>
        <v>59979</v>
      </c>
      <c r="H118" s="8">
        <v>4621</v>
      </c>
      <c r="I118" s="7">
        <f t="shared" si="11"/>
        <v>50896</v>
      </c>
      <c r="J118" s="7">
        <v>36691</v>
      </c>
      <c r="K118" s="7"/>
      <c r="L118" s="2"/>
      <c r="M118" s="2"/>
      <c r="N118" s="7">
        <v>14205</v>
      </c>
      <c r="O118" s="7">
        <f>P118+Q118+R118</f>
        <v>5338</v>
      </c>
      <c r="P118" s="7">
        <v>973</v>
      </c>
      <c r="Q118" s="7">
        <v>4365</v>
      </c>
      <c r="R118" s="2"/>
      <c r="S118" s="8">
        <f t="shared" si="9"/>
        <v>56234</v>
      </c>
      <c r="T118" s="8">
        <f t="shared" si="10"/>
        <v>-3745</v>
      </c>
    </row>
    <row r="119" spans="1:20" x14ac:dyDescent="0.25">
      <c r="A119" s="2" t="str">
        <f>'[1]Comptes de résultats'!A119</f>
        <v>EPIDE - Etablissement public d'insertion de la défense</v>
      </c>
      <c r="B119" s="7">
        <v>50475</v>
      </c>
      <c r="C119" s="7">
        <v>33276</v>
      </c>
      <c r="D119" s="7">
        <v>7452</v>
      </c>
      <c r="E119" s="7">
        <v>6283</v>
      </c>
      <c r="F119" s="2"/>
      <c r="G119" s="8">
        <f t="shared" si="13"/>
        <v>97486</v>
      </c>
      <c r="H119" s="16"/>
      <c r="I119" s="7">
        <f t="shared" si="11"/>
        <v>79976</v>
      </c>
      <c r="J119" s="7">
        <f>'[1]Comptes de résultats'!I119</f>
        <v>78641</v>
      </c>
      <c r="K119" s="7"/>
      <c r="L119" s="2"/>
      <c r="M119" s="2"/>
      <c r="N119" s="7">
        <v>1335</v>
      </c>
      <c r="O119" s="7">
        <f t="shared" si="12"/>
        <v>13389</v>
      </c>
      <c r="P119" s="2"/>
      <c r="Q119" s="7">
        <v>6264</v>
      </c>
      <c r="R119" s="7">
        <v>7125</v>
      </c>
      <c r="S119" s="8">
        <f t="shared" si="9"/>
        <v>93365</v>
      </c>
      <c r="T119" s="8">
        <f t="shared" si="10"/>
        <v>-4121</v>
      </c>
    </row>
    <row r="120" spans="1:20" x14ac:dyDescent="0.25">
      <c r="A120" s="2" t="str">
        <f>'[1]Comptes de résultats'!A120</f>
        <v>Musée de l'air et de l'espace</v>
      </c>
      <c r="B120" s="7">
        <f>'[1]Comptes de résultats'!B120</f>
        <v>5847</v>
      </c>
      <c r="C120" s="7">
        <v>3667</v>
      </c>
      <c r="D120" s="2"/>
      <c r="E120" s="7">
        <v>4051</v>
      </c>
      <c r="F120" s="2"/>
      <c r="G120" s="8">
        <f t="shared" si="13"/>
        <v>13565</v>
      </c>
      <c r="H120" s="16">
        <v>745</v>
      </c>
      <c r="I120" s="7">
        <f t="shared" si="11"/>
        <v>8088</v>
      </c>
      <c r="J120" s="7">
        <f>'[1]Comptes de résultats'!I120</f>
        <v>4822</v>
      </c>
      <c r="K120" s="7">
        <f>'[1]Comptes de résultats'!L120</f>
        <v>0</v>
      </c>
      <c r="L120" s="2"/>
      <c r="M120" s="2"/>
      <c r="N120" s="7">
        <v>3266</v>
      </c>
      <c r="O120" s="7">
        <f t="shared" si="12"/>
        <v>972</v>
      </c>
      <c r="P120" s="2">
        <v>972</v>
      </c>
      <c r="Q120" s="2"/>
      <c r="R120" s="2"/>
      <c r="S120" s="8">
        <f t="shared" si="9"/>
        <v>9060</v>
      </c>
      <c r="T120" s="8">
        <f t="shared" si="10"/>
        <v>-4505</v>
      </c>
    </row>
    <row r="121" spans="1:20" x14ac:dyDescent="0.25">
      <c r="A121" s="2" t="str">
        <f>'[1]Comptes de résultats'!A121</f>
        <v>CNPF - Centre national de la propriété forestière</v>
      </c>
      <c r="B121" s="7">
        <v>28004</v>
      </c>
      <c r="C121" s="7">
        <v>7215</v>
      </c>
      <c r="D121" s="2"/>
      <c r="E121" s="7">
        <v>1015</v>
      </c>
      <c r="F121" s="2"/>
      <c r="G121" s="8">
        <f t="shared" si="13"/>
        <v>36234</v>
      </c>
      <c r="H121" s="16"/>
      <c r="I121" s="7">
        <f t="shared" si="11"/>
        <v>35871</v>
      </c>
      <c r="J121" s="7">
        <v>14671</v>
      </c>
      <c r="K121" s="7">
        <v>2322</v>
      </c>
      <c r="L121" s="7">
        <v>9274</v>
      </c>
      <c r="M121" s="7">
        <v>5953</v>
      </c>
      <c r="N121" s="7">
        <v>3651</v>
      </c>
      <c r="O121" s="7">
        <f t="shared" si="12"/>
        <v>0</v>
      </c>
      <c r="P121" s="2"/>
      <c r="Q121" s="2"/>
      <c r="R121" s="2"/>
      <c r="S121" s="8">
        <f t="shared" si="9"/>
        <v>35871</v>
      </c>
      <c r="T121" s="8">
        <f t="shared" si="10"/>
        <v>-363</v>
      </c>
    </row>
    <row r="122" spans="1:20" x14ac:dyDescent="0.25">
      <c r="A122" s="2" t="str">
        <f>'[1]Comptes de résultats'!A122</f>
        <v>CIEP - Centre international d'études pédagogiques</v>
      </c>
      <c r="B122" s="7">
        <f>'[1]Comptes de résultats'!B122</f>
        <v>15148</v>
      </c>
      <c r="C122" s="7">
        <v>10460</v>
      </c>
      <c r="D122" s="2"/>
      <c r="E122" s="7">
        <v>2394</v>
      </c>
      <c r="F122" s="2"/>
      <c r="G122" s="8">
        <f t="shared" si="13"/>
        <v>28002</v>
      </c>
      <c r="H122" s="16"/>
      <c r="I122" s="7">
        <f t="shared" si="11"/>
        <v>27200</v>
      </c>
      <c r="J122" s="7">
        <f>'[1]Comptes de résultats'!I122</f>
        <v>5981</v>
      </c>
      <c r="K122" s="7"/>
      <c r="L122" s="2"/>
      <c r="M122" s="2">
        <v>322</v>
      </c>
      <c r="N122" s="7">
        <v>20897</v>
      </c>
      <c r="O122" s="7">
        <f t="shared" si="12"/>
        <v>0</v>
      </c>
      <c r="P122" s="2"/>
      <c r="Q122" s="2"/>
      <c r="R122" s="2"/>
      <c r="S122" s="8">
        <f t="shared" si="9"/>
        <v>27200</v>
      </c>
      <c r="T122" s="8">
        <f t="shared" si="10"/>
        <v>-802</v>
      </c>
    </row>
    <row r="123" spans="1:20" x14ac:dyDescent="0.25">
      <c r="A123" s="2" t="str">
        <f>'[1]Comptes de résultats'!A123</f>
        <v>SHOM - Service hydrographique et océanographique de la marine</v>
      </c>
      <c r="B123" s="7">
        <v>39217</v>
      </c>
      <c r="C123" s="7">
        <v>13554</v>
      </c>
      <c r="D123" s="2"/>
      <c r="E123" s="7">
        <v>8199</v>
      </c>
      <c r="F123" s="2"/>
      <c r="G123" s="8">
        <f t="shared" si="13"/>
        <v>60970</v>
      </c>
      <c r="H123" s="8">
        <v>4439</v>
      </c>
      <c r="I123" s="7">
        <f t="shared" si="11"/>
        <v>51067</v>
      </c>
      <c r="J123" s="7">
        <f>'[1]Comptes de résultats'!I123</f>
        <v>41639</v>
      </c>
      <c r="K123" s="7">
        <v>360</v>
      </c>
      <c r="L123" s="2"/>
      <c r="M123" s="2">
        <v>409</v>
      </c>
      <c r="N123" s="7">
        <v>8659</v>
      </c>
      <c r="O123" s="7">
        <f t="shared" si="12"/>
        <v>9436</v>
      </c>
      <c r="P123" s="7">
        <v>6880</v>
      </c>
      <c r="Q123" s="7">
        <v>2556</v>
      </c>
      <c r="R123" s="2"/>
      <c r="S123" s="8">
        <f t="shared" si="9"/>
        <v>60503</v>
      </c>
      <c r="T123" s="8">
        <f t="shared" si="10"/>
        <v>-467</v>
      </c>
    </row>
    <row r="124" spans="1:20" x14ac:dyDescent="0.25">
      <c r="A124" s="2" t="str">
        <f>'[1]Comptes de résultats'!A124</f>
        <v>Ecoles et formations d'ingénieurs</v>
      </c>
      <c r="B124" s="7">
        <v>742860</v>
      </c>
      <c r="C124" s="7">
        <v>287726</v>
      </c>
      <c r="D124" s="2"/>
      <c r="E124" s="7">
        <v>178214</v>
      </c>
      <c r="F124" s="2"/>
      <c r="G124" s="8">
        <f t="shared" si="13"/>
        <v>1208800</v>
      </c>
      <c r="H124" s="8">
        <v>162837</v>
      </c>
      <c r="I124" s="7">
        <f t="shared" si="11"/>
        <v>991243</v>
      </c>
      <c r="J124" s="7">
        <v>688237</v>
      </c>
      <c r="K124" s="7">
        <v>2831</v>
      </c>
      <c r="L124" s="2"/>
      <c r="M124" s="7">
        <v>64175</v>
      </c>
      <c r="N124" s="7">
        <v>236000</v>
      </c>
      <c r="O124" s="7">
        <f t="shared" si="12"/>
        <v>166038</v>
      </c>
      <c r="P124" s="7">
        <v>8535</v>
      </c>
      <c r="Q124" s="7">
        <v>129493</v>
      </c>
      <c r="R124" s="7">
        <v>28010</v>
      </c>
      <c r="S124" s="8">
        <f t="shared" si="9"/>
        <v>1157281</v>
      </c>
      <c r="T124" s="8">
        <f t="shared" si="10"/>
        <v>-51519</v>
      </c>
    </row>
    <row r="125" spans="1:20" x14ac:dyDescent="0.25">
      <c r="A125" s="2" t="str">
        <f>'[1]Comptes de résultats'!A125</f>
        <v>Pôle Emploi</v>
      </c>
      <c r="B125" s="13"/>
      <c r="C125" s="14"/>
      <c r="D125" s="14"/>
      <c r="E125" s="14"/>
      <c r="F125" s="14"/>
      <c r="G125" s="15"/>
      <c r="H125" s="17"/>
      <c r="I125" s="13"/>
      <c r="J125" s="13"/>
      <c r="K125" s="13"/>
      <c r="L125" s="14"/>
      <c r="M125" s="14"/>
      <c r="N125" s="14"/>
      <c r="O125" s="13"/>
      <c r="P125" s="14"/>
      <c r="Q125" s="14"/>
      <c r="R125" s="14"/>
      <c r="S125" s="15"/>
      <c r="T125" s="15"/>
    </row>
    <row r="126" spans="1:20" x14ac:dyDescent="0.25">
      <c r="A126" s="2" t="str">
        <f>'[1]Comptes de résultats'!A126</f>
        <v>Mission de recherche "Droit et Justice"</v>
      </c>
      <c r="B126" s="13"/>
      <c r="C126" s="14"/>
      <c r="D126" s="14"/>
      <c r="E126" s="14"/>
      <c r="F126" s="14"/>
      <c r="G126" s="15"/>
      <c r="H126" s="17"/>
      <c r="I126" s="13"/>
      <c r="J126" s="13"/>
      <c r="K126" s="13"/>
      <c r="L126" s="14"/>
      <c r="M126" s="14"/>
      <c r="N126" s="14"/>
      <c r="O126" s="13"/>
      <c r="P126" s="14"/>
      <c r="Q126" s="14"/>
      <c r="R126" s="14"/>
      <c r="S126" s="15"/>
      <c r="T126" s="15"/>
    </row>
    <row r="127" spans="1:20" x14ac:dyDescent="0.25">
      <c r="A127" s="2" t="str">
        <f>'[1]Comptes de résultats'!A127</f>
        <v>Institut français</v>
      </c>
      <c r="B127" s="7">
        <f>'[1]Comptes de résultats'!B127</f>
        <v>12413</v>
      </c>
      <c r="C127" s="7">
        <v>26012</v>
      </c>
      <c r="D127" s="2">
        <v>62</v>
      </c>
      <c r="E127" s="7">
        <v>1301</v>
      </c>
      <c r="F127" s="2"/>
      <c r="G127" s="8">
        <f t="shared" si="13"/>
        <v>39788</v>
      </c>
      <c r="H127" s="16"/>
      <c r="I127" s="7">
        <f t="shared" si="11"/>
        <v>30281</v>
      </c>
      <c r="J127" s="7">
        <f>'[1]Comptes de résultats'!I127</f>
        <v>30146</v>
      </c>
      <c r="K127" s="7">
        <f>'[1]Comptes de résultats'!L127</f>
        <v>0</v>
      </c>
      <c r="L127" s="2"/>
      <c r="M127" s="2"/>
      <c r="N127" s="2">
        <v>135</v>
      </c>
      <c r="O127" s="7">
        <f t="shared" si="12"/>
        <v>9170</v>
      </c>
      <c r="P127" s="7">
        <v>2001</v>
      </c>
      <c r="Q127" s="2">
        <v>617</v>
      </c>
      <c r="R127" s="7">
        <v>6552</v>
      </c>
      <c r="S127" s="8">
        <f t="shared" si="9"/>
        <v>39451</v>
      </c>
      <c r="T127" s="8">
        <f t="shared" si="10"/>
        <v>-337</v>
      </c>
    </row>
    <row r="128" spans="1:20" x14ac:dyDescent="0.25">
      <c r="A128" s="2" t="str">
        <f>'[1]Comptes de résultats'!A128</f>
        <v>CNM - Centre national de la musique</v>
      </c>
      <c r="B128" s="13"/>
      <c r="C128" s="14"/>
      <c r="D128" s="14"/>
      <c r="E128" s="14"/>
      <c r="F128" s="14"/>
      <c r="G128" s="15"/>
      <c r="H128" s="17"/>
      <c r="I128" s="13"/>
      <c r="J128" s="13"/>
      <c r="K128" s="13"/>
      <c r="L128" s="14"/>
      <c r="M128" s="14"/>
      <c r="N128" s="14"/>
      <c r="O128" s="13"/>
      <c r="P128" s="14"/>
      <c r="Q128" s="14"/>
      <c r="R128" s="14"/>
      <c r="S128" s="15"/>
      <c r="T128" s="15"/>
    </row>
    <row r="129" spans="1:20" x14ac:dyDescent="0.25">
      <c r="A129" s="2" t="str">
        <f>'[1]Comptes de résultats'!A129</f>
        <v>CNAP - Centre national des arts plastiques</v>
      </c>
      <c r="B129" s="13"/>
      <c r="C129" s="14"/>
      <c r="D129" s="14"/>
      <c r="E129" s="14"/>
      <c r="F129" s="14"/>
      <c r="G129" s="15"/>
      <c r="H129" s="17"/>
      <c r="I129" s="13"/>
      <c r="J129" s="13"/>
      <c r="K129" s="13"/>
      <c r="L129" s="14"/>
      <c r="M129" s="14"/>
      <c r="N129" s="14"/>
      <c r="O129" s="13"/>
      <c r="P129" s="14"/>
      <c r="Q129" s="14"/>
      <c r="R129" s="14"/>
      <c r="S129" s="15"/>
      <c r="T129" s="15"/>
    </row>
    <row r="130" spans="1:20" x14ac:dyDescent="0.25">
      <c r="A130" s="2" t="str">
        <f>'[1]Comptes de résultats'!A130</f>
        <v>OFPRA - Office français de protection des réfugiés et apatrides</v>
      </c>
      <c r="B130" s="7">
        <f>'[1]Comptes de résultats'!B130</f>
        <v>49391</v>
      </c>
      <c r="C130" s="7">
        <v>21194</v>
      </c>
      <c r="D130" s="2"/>
      <c r="E130" s="2">
        <v>760</v>
      </c>
      <c r="F130" s="2"/>
      <c r="G130" s="8">
        <f t="shared" si="13"/>
        <v>71345</v>
      </c>
      <c r="H130" s="8">
        <v>10379</v>
      </c>
      <c r="I130" s="7">
        <f t="shared" si="11"/>
        <v>69855</v>
      </c>
      <c r="J130" s="7">
        <f>'[1]Comptes de résultats'!I130</f>
        <v>69685</v>
      </c>
      <c r="K130" s="7"/>
      <c r="L130" s="2"/>
      <c r="M130" s="7">
        <v>20</v>
      </c>
      <c r="N130" s="2">
        <v>150</v>
      </c>
      <c r="O130" s="7">
        <f t="shared" si="12"/>
        <v>1490</v>
      </c>
      <c r="P130" s="2"/>
      <c r="Q130" s="7">
        <v>1490</v>
      </c>
      <c r="R130" s="2"/>
      <c r="S130" s="8">
        <f t="shared" si="9"/>
        <v>71345</v>
      </c>
      <c r="T130" s="8">
        <f t="shared" si="10"/>
        <v>0</v>
      </c>
    </row>
    <row r="131" spans="1:20" x14ac:dyDescent="0.25">
      <c r="A131" s="2" t="str">
        <f>'[1]Comptes de résultats'!A131</f>
        <v>INPI - Institut national de la propriété industrielle</v>
      </c>
      <c r="B131" s="7">
        <v>50663</v>
      </c>
      <c r="C131" s="7">
        <v>145759</v>
      </c>
      <c r="D131" s="2"/>
      <c r="E131" s="7">
        <v>6708</v>
      </c>
      <c r="F131" s="2"/>
      <c r="G131" s="8">
        <f t="shared" si="13"/>
        <v>203130</v>
      </c>
      <c r="H131" s="16">
        <v>300</v>
      </c>
      <c r="I131" s="7">
        <f t="shared" si="11"/>
        <v>213362</v>
      </c>
      <c r="J131" s="7"/>
      <c r="K131" s="7"/>
      <c r="L131" s="2"/>
      <c r="M131" s="2"/>
      <c r="N131" s="7">
        <v>213362</v>
      </c>
      <c r="O131" s="7">
        <f t="shared" si="12"/>
        <v>131</v>
      </c>
      <c r="P131" s="2">
        <v>75</v>
      </c>
      <c r="Q131" s="2">
        <v>56</v>
      </c>
      <c r="R131" s="2"/>
      <c r="S131" s="8">
        <f t="shared" si="9"/>
        <v>213493</v>
      </c>
      <c r="T131" s="8">
        <f t="shared" si="10"/>
        <v>10363</v>
      </c>
    </row>
    <row r="132" spans="1:20" x14ac:dyDescent="0.25">
      <c r="A132" s="2" t="str">
        <f>'[1]Comptes de résultats'!A132</f>
        <v>Musée Picasso</v>
      </c>
      <c r="B132" s="13"/>
      <c r="C132" s="14"/>
      <c r="D132" s="14"/>
      <c r="E132" s="14"/>
      <c r="F132" s="14"/>
      <c r="G132" s="15"/>
      <c r="H132" s="17"/>
      <c r="I132" s="13"/>
      <c r="J132" s="13"/>
      <c r="K132" s="13"/>
      <c r="L132" s="14"/>
      <c r="M132" s="14"/>
      <c r="N132" s="14"/>
      <c r="O132" s="13"/>
      <c r="P132" s="14"/>
      <c r="Q132" s="14"/>
      <c r="R132" s="14"/>
      <c r="S132" s="15"/>
      <c r="T132" s="15"/>
    </row>
    <row r="133" spans="1:20" x14ac:dyDescent="0.25">
      <c r="A133" s="2" t="str">
        <f>'[1]Comptes de résultats'!A133</f>
        <v>CEREMA - Centre d'études et d'expertise sur les risques, l'environnement, la mobilité et l'aménagement</v>
      </c>
      <c r="B133" s="7">
        <f>'[1]Comptes de résultats'!B133</f>
        <v>198150</v>
      </c>
      <c r="C133" s="7">
        <v>33544</v>
      </c>
      <c r="D133" s="2"/>
      <c r="E133" s="7">
        <v>8300</v>
      </c>
      <c r="F133" s="2"/>
      <c r="G133" s="8">
        <f t="shared" si="13"/>
        <v>239994</v>
      </c>
      <c r="H133" s="8">
        <v>52158</v>
      </c>
      <c r="I133" s="7">
        <f t="shared" si="11"/>
        <v>236717</v>
      </c>
      <c r="J133" s="7">
        <f>'[1]Comptes de résultats'!I133</f>
        <v>199641</v>
      </c>
      <c r="K133" s="7">
        <v>4200</v>
      </c>
      <c r="L133" s="2"/>
      <c r="M133" s="7">
        <v>2200</v>
      </c>
      <c r="N133" s="7">
        <v>30676</v>
      </c>
      <c r="O133" s="7">
        <f t="shared" si="12"/>
        <v>3277</v>
      </c>
      <c r="P133" s="2">
        <v>300</v>
      </c>
      <c r="Q133" s="7">
        <v>2977</v>
      </c>
      <c r="R133" s="2"/>
      <c r="S133" s="8">
        <f t="shared" ref="S133:S196" si="14">I133+O133</f>
        <v>239994</v>
      </c>
      <c r="T133" s="8">
        <f t="shared" ref="T133:T196" si="15">S133-G133</f>
        <v>0</v>
      </c>
    </row>
    <row r="134" spans="1:20" x14ac:dyDescent="0.25">
      <c r="A134" s="2" t="str">
        <f>'[1]Comptes de résultats'!A134</f>
        <v>Ecole de l'air</v>
      </c>
      <c r="B134" s="7">
        <f>'[1]Comptes de résultats'!B134</f>
        <v>0</v>
      </c>
      <c r="C134" s="7">
        <v>2370</v>
      </c>
      <c r="D134" s="2"/>
      <c r="E134" s="2">
        <v>512</v>
      </c>
      <c r="F134" s="2"/>
      <c r="G134" s="8">
        <f t="shared" si="13"/>
        <v>2882</v>
      </c>
      <c r="H134" s="16"/>
      <c r="I134" s="7">
        <f t="shared" ref="I134:I197" si="16">J134+K134+L134+M134+N134</f>
        <v>4552</v>
      </c>
      <c r="J134" s="7">
        <f>'[1]Comptes de résultats'!I134</f>
        <v>0</v>
      </c>
      <c r="K134" s="7">
        <v>3962</v>
      </c>
      <c r="L134" s="2"/>
      <c r="M134" s="2"/>
      <c r="N134" s="2">
        <v>590</v>
      </c>
      <c r="O134" s="7">
        <f t="shared" si="12"/>
        <v>450</v>
      </c>
      <c r="P134" s="2">
        <v>450</v>
      </c>
      <c r="Q134" s="2"/>
      <c r="R134" s="2"/>
      <c r="S134" s="8">
        <f t="shared" si="14"/>
        <v>5002</v>
      </c>
      <c r="T134" s="8">
        <f t="shared" si="15"/>
        <v>2120</v>
      </c>
    </row>
    <row r="135" spans="1:20" x14ac:dyDescent="0.25">
      <c r="A135" s="2" t="str">
        <f>'[1]Comptes de résultats'!A135</f>
        <v>ANCOLS - Agence nationale de contrôle du logement social</v>
      </c>
      <c r="B135" s="7">
        <f>'[1]Comptes de résultats'!B135</f>
        <v>15567</v>
      </c>
      <c r="C135" s="7">
        <v>3532</v>
      </c>
      <c r="D135" s="2"/>
      <c r="E135" s="2">
        <v>656</v>
      </c>
      <c r="F135" s="2"/>
      <c r="G135" s="8">
        <f t="shared" si="13"/>
        <v>19755</v>
      </c>
      <c r="H135" s="8">
        <v>2629</v>
      </c>
      <c r="I135" s="7">
        <f t="shared" si="16"/>
        <v>17804</v>
      </c>
      <c r="J135" s="7">
        <f>'[1]Comptes de résultats'!I135</f>
        <v>0</v>
      </c>
      <c r="K135" s="7">
        <f>'[1]Comptes de résultats'!L135</f>
        <v>0</v>
      </c>
      <c r="L135" s="7">
        <v>17784</v>
      </c>
      <c r="M135" s="2"/>
      <c r="N135" s="2">
        <v>20</v>
      </c>
      <c r="O135" s="7">
        <f t="shared" si="12"/>
        <v>0</v>
      </c>
      <c r="P135" s="2"/>
      <c r="Q135" s="2"/>
      <c r="R135" s="2"/>
      <c r="S135" s="8">
        <f t="shared" si="14"/>
        <v>17804</v>
      </c>
      <c r="T135" s="8">
        <f t="shared" si="15"/>
        <v>-1951</v>
      </c>
    </row>
    <row r="136" spans="1:20" x14ac:dyDescent="0.25">
      <c r="A136" s="2" t="str">
        <f>'[1]Comptes de résultats'!A136</f>
        <v>ANFR - Agence nationale des fréquences</v>
      </c>
      <c r="B136" s="7">
        <f>'[1]Comptes de résultats'!B136</f>
        <v>24600</v>
      </c>
      <c r="C136" s="7">
        <v>34089</v>
      </c>
      <c r="D136" s="2"/>
      <c r="E136" s="7">
        <v>4538</v>
      </c>
      <c r="F136" s="2"/>
      <c r="G136" s="8">
        <f t="shared" si="13"/>
        <v>63227</v>
      </c>
      <c r="H136" s="8">
        <v>2240</v>
      </c>
      <c r="I136" s="7">
        <f t="shared" si="16"/>
        <v>45783</v>
      </c>
      <c r="J136" s="7">
        <f>'[1]Comptes de résultats'!I136</f>
        <v>39453</v>
      </c>
      <c r="K136" s="7">
        <f>'[1]Comptes de résultats'!L136</f>
        <v>0</v>
      </c>
      <c r="L136" s="2"/>
      <c r="M136" s="7">
        <v>4480</v>
      </c>
      <c r="N136" s="7">
        <v>1850</v>
      </c>
      <c r="O136" s="7">
        <f t="shared" si="12"/>
        <v>2500</v>
      </c>
      <c r="P136" s="2"/>
      <c r="Q136" s="7">
        <v>2500</v>
      </c>
      <c r="R136" s="2"/>
      <c r="S136" s="8">
        <f t="shared" si="14"/>
        <v>48283</v>
      </c>
      <c r="T136" s="8">
        <f t="shared" si="15"/>
        <v>-14944</v>
      </c>
    </row>
    <row r="137" spans="1:20" x14ac:dyDescent="0.25">
      <c r="A137" s="2" t="str">
        <f>'[1]Comptes de résultats'!A137</f>
        <v>OFB - Office française de la biodiversité</v>
      </c>
      <c r="B137" s="13"/>
      <c r="C137" s="14"/>
      <c r="D137" s="14"/>
      <c r="E137" s="14"/>
      <c r="F137" s="14"/>
      <c r="G137" s="15"/>
      <c r="H137" s="17"/>
      <c r="I137" s="13"/>
      <c r="J137" s="13"/>
      <c r="K137" s="13"/>
      <c r="L137" s="14"/>
      <c r="M137" s="14"/>
      <c r="N137" s="14"/>
      <c r="O137" s="13"/>
      <c r="P137" s="14"/>
      <c r="Q137" s="14"/>
      <c r="R137" s="14"/>
      <c r="S137" s="15"/>
      <c r="T137" s="15"/>
    </row>
    <row r="138" spans="1:20" x14ac:dyDescent="0.25">
      <c r="A138" s="2" t="str">
        <f>'[1]Comptes de résultats'!A138</f>
        <v>ENSPOLICE- Eécole nationale supérieure de la Police</v>
      </c>
      <c r="B138" s="7">
        <v>17716</v>
      </c>
      <c r="C138" s="7">
        <v>6614</v>
      </c>
      <c r="D138" s="2"/>
      <c r="E138" s="7">
        <v>1115</v>
      </c>
      <c r="F138" s="2"/>
      <c r="G138" s="8">
        <f t="shared" si="13"/>
        <v>25445</v>
      </c>
      <c r="H138" s="8">
        <v>5206</v>
      </c>
      <c r="I138" s="7">
        <f t="shared" si="16"/>
        <v>25352</v>
      </c>
      <c r="J138" s="7">
        <f>'[1]Comptes de résultats'!I138</f>
        <v>24052</v>
      </c>
      <c r="K138" s="7"/>
      <c r="L138" s="2"/>
      <c r="M138" s="2"/>
      <c r="N138" s="7">
        <v>1300</v>
      </c>
      <c r="O138" s="7">
        <f t="shared" si="12"/>
        <v>88</v>
      </c>
      <c r="P138" s="2"/>
      <c r="Q138" s="2">
        <v>88</v>
      </c>
      <c r="R138" s="2"/>
      <c r="S138" s="8">
        <f t="shared" si="14"/>
        <v>25440</v>
      </c>
      <c r="T138" s="8">
        <f t="shared" si="15"/>
        <v>-5</v>
      </c>
    </row>
    <row r="139" spans="1:20" x14ac:dyDescent="0.25">
      <c r="A139" s="2" t="str">
        <f>'[1]Comptes de résultats'!A139</f>
        <v>LADOM L'agence de l'Outre-mer pour la mobilité</v>
      </c>
      <c r="B139" s="7">
        <f>'[1]Comptes de résultats'!B139</f>
        <v>8733</v>
      </c>
      <c r="C139" s="7">
        <v>4833</v>
      </c>
      <c r="D139" s="7">
        <v>59450</v>
      </c>
      <c r="E139" s="7">
        <v>1838</v>
      </c>
      <c r="F139" s="2"/>
      <c r="G139" s="8">
        <f t="shared" si="13"/>
        <v>74854</v>
      </c>
      <c r="H139" s="16">
        <v>124</v>
      </c>
      <c r="I139" s="7">
        <f t="shared" si="16"/>
        <v>58762</v>
      </c>
      <c r="J139" s="7">
        <f>'[1]Comptes de résultats'!I139</f>
        <v>7074</v>
      </c>
      <c r="K139" s="7">
        <v>30488</v>
      </c>
      <c r="L139" s="2"/>
      <c r="M139" s="7">
        <v>21000</v>
      </c>
      <c r="N139" s="2">
        <v>200</v>
      </c>
      <c r="O139" s="7">
        <f t="shared" si="12"/>
        <v>0</v>
      </c>
      <c r="P139" s="2"/>
      <c r="Q139" s="2"/>
      <c r="R139" s="2"/>
      <c r="S139" s="8">
        <f t="shared" si="14"/>
        <v>58762</v>
      </c>
      <c r="T139" s="8">
        <f t="shared" si="15"/>
        <v>-16092</v>
      </c>
    </row>
    <row r="140" spans="1:20" x14ac:dyDescent="0.25">
      <c r="A140" s="2" t="str">
        <f>'[1]Comptes de résultats'!A140</f>
        <v>Cinémathèque française</v>
      </c>
      <c r="B140" s="13"/>
      <c r="C140" s="14"/>
      <c r="D140" s="14"/>
      <c r="E140" s="14"/>
      <c r="F140" s="14"/>
      <c r="G140" s="15"/>
      <c r="H140" s="17"/>
      <c r="I140" s="13"/>
      <c r="J140" s="13"/>
      <c r="K140" s="13"/>
      <c r="L140" s="14"/>
      <c r="M140" s="14"/>
      <c r="N140" s="14"/>
      <c r="O140" s="13"/>
      <c r="P140" s="14"/>
      <c r="Q140" s="14"/>
      <c r="R140" s="14"/>
      <c r="S140" s="15"/>
      <c r="T140" s="15"/>
    </row>
    <row r="141" spans="1:20" x14ac:dyDescent="0.25">
      <c r="A141" s="2" t="str">
        <f>'[1]Comptes de résultats'!A141</f>
        <v>ECPAD - Etablissement de communication et de production audiovisuelle de la défense</v>
      </c>
      <c r="B141" s="7">
        <f>'[1]Comptes de résultats'!B141</f>
        <v>16100</v>
      </c>
      <c r="C141" s="7">
        <v>4795</v>
      </c>
      <c r="D141" s="2"/>
      <c r="E141" s="7">
        <v>5390</v>
      </c>
      <c r="F141" s="2"/>
      <c r="G141" s="8">
        <f t="shared" si="13"/>
        <v>26285</v>
      </c>
      <c r="H141" s="8">
        <v>1626</v>
      </c>
      <c r="I141" s="7">
        <f t="shared" si="16"/>
        <v>21326</v>
      </c>
      <c r="J141" s="7">
        <f>'[1]Comptes de résultats'!I141</f>
        <v>18566</v>
      </c>
      <c r="K141" s="7">
        <f>'[1]Comptes de résultats'!L141</f>
        <v>0</v>
      </c>
      <c r="L141" s="2"/>
      <c r="M141" s="2">
        <v>114</v>
      </c>
      <c r="N141" s="7">
        <v>2646</v>
      </c>
      <c r="O141" s="7">
        <f t="shared" si="12"/>
        <v>519</v>
      </c>
      <c r="P141" s="2">
        <v>519</v>
      </c>
      <c r="Q141" s="2"/>
      <c r="R141" s="2"/>
      <c r="S141" s="8">
        <f t="shared" si="14"/>
        <v>21845</v>
      </c>
      <c r="T141" s="8">
        <f t="shared" si="15"/>
        <v>-4440</v>
      </c>
    </row>
    <row r="142" spans="1:20" x14ac:dyDescent="0.25">
      <c r="A142" s="2" t="str">
        <f>'[1]Comptes de résultats'!A142</f>
        <v>Musée des arts décoratifs</v>
      </c>
      <c r="B142" s="13"/>
      <c r="C142" s="14"/>
      <c r="D142" s="14"/>
      <c r="E142" s="14"/>
      <c r="F142" s="14"/>
      <c r="G142" s="15"/>
      <c r="H142" s="17"/>
      <c r="I142" s="13"/>
      <c r="J142" s="13"/>
      <c r="K142" s="13"/>
      <c r="L142" s="14"/>
      <c r="M142" s="14"/>
      <c r="N142" s="14"/>
      <c r="O142" s="13"/>
      <c r="P142" s="14"/>
      <c r="Q142" s="14"/>
      <c r="R142" s="14"/>
      <c r="S142" s="15"/>
      <c r="T142" s="15"/>
    </row>
    <row r="143" spans="1:20" x14ac:dyDescent="0.25">
      <c r="A143" s="2" t="str">
        <f>'[1]Comptes de résultats'!A143</f>
        <v>INSEP - Institut national du sport, de l'expertise et de la performance</v>
      </c>
      <c r="B143" s="7">
        <v>19580</v>
      </c>
      <c r="C143" s="7">
        <v>14301</v>
      </c>
      <c r="D143" s="2"/>
      <c r="E143" s="7">
        <v>5398</v>
      </c>
      <c r="F143" s="2"/>
      <c r="G143" s="8">
        <f t="shared" si="13"/>
        <v>39279</v>
      </c>
      <c r="H143" s="8">
        <v>3315</v>
      </c>
      <c r="I143" s="7">
        <f t="shared" si="16"/>
        <v>34629</v>
      </c>
      <c r="J143" s="7">
        <v>21348</v>
      </c>
      <c r="K143" s="7">
        <f>'[1]Comptes de résultats'!L143</f>
        <v>0</v>
      </c>
      <c r="L143" s="2"/>
      <c r="M143" s="2"/>
      <c r="N143" s="7">
        <v>13281</v>
      </c>
      <c r="O143" s="7">
        <f t="shared" si="12"/>
        <v>689</v>
      </c>
      <c r="P143" s="2">
        <v>689</v>
      </c>
      <c r="Q143" s="2"/>
      <c r="R143" s="2"/>
      <c r="S143" s="8">
        <f t="shared" si="14"/>
        <v>35318</v>
      </c>
      <c r="T143" s="8">
        <f t="shared" si="15"/>
        <v>-3961</v>
      </c>
    </row>
    <row r="144" spans="1:20" x14ac:dyDescent="0.25">
      <c r="A144" s="2" t="str">
        <f>'[1]Comptes de résultats'!A144</f>
        <v>ODEADOM - Office de développement de l'économie agricole de l'Outre-mer</v>
      </c>
      <c r="B144" s="7">
        <f>'[1]Comptes de résultats'!B144</f>
        <v>3233</v>
      </c>
      <c r="C144" s="7">
        <v>1837</v>
      </c>
      <c r="D144" s="7">
        <v>8600</v>
      </c>
      <c r="E144" s="7">
        <v>1639</v>
      </c>
      <c r="F144" s="2"/>
      <c r="G144" s="8">
        <f t="shared" si="13"/>
        <v>15309</v>
      </c>
      <c r="H144" s="16"/>
      <c r="I144" s="7">
        <f t="shared" si="16"/>
        <v>11795</v>
      </c>
      <c r="J144" s="7">
        <f>'[1]Comptes de résultats'!I144</f>
        <v>4999</v>
      </c>
      <c r="K144" s="7">
        <v>6100</v>
      </c>
      <c r="L144" s="2"/>
      <c r="M144" s="2">
        <v>606</v>
      </c>
      <c r="N144" s="2">
        <v>90</v>
      </c>
      <c r="O144" s="7">
        <f t="shared" si="12"/>
        <v>0</v>
      </c>
      <c r="P144" s="2"/>
      <c r="Q144" s="2"/>
      <c r="R144" s="2"/>
      <c r="S144" s="8">
        <f t="shared" si="14"/>
        <v>11795</v>
      </c>
      <c r="T144" s="8">
        <f t="shared" si="15"/>
        <v>-3514</v>
      </c>
    </row>
    <row r="145" spans="1:20" x14ac:dyDescent="0.25">
      <c r="A145" s="2" t="str">
        <f>'[1]Comptes de résultats'!A145</f>
        <v>CNL - Centre national du livre</v>
      </c>
      <c r="B145" s="7">
        <v>3900</v>
      </c>
      <c r="C145" s="7">
        <v>2309</v>
      </c>
      <c r="D145" s="7">
        <v>17575</v>
      </c>
      <c r="E145" s="2">
        <v>194</v>
      </c>
      <c r="F145" s="2"/>
      <c r="G145" s="8">
        <f t="shared" si="13"/>
        <v>23978</v>
      </c>
      <c r="H145" s="16"/>
      <c r="I145" s="7">
        <f t="shared" si="16"/>
        <v>23765</v>
      </c>
      <c r="J145" s="7">
        <f>'[1]Comptes de résultats'!I145</f>
        <v>23665</v>
      </c>
      <c r="K145" s="7">
        <f>'[1]Comptes de résultats'!L145</f>
        <v>0</v>
      </c>
      <c r="L145" s="2"/>
      <c r="M145" s="2">
        <v>20</v>
      </c>
      <c r="N145" s="2">
        <v>80</v>
      </c>
      <c r="O145" s="7">
        <f t="shared" si="12"/>
        <v>213</v>
      </c>
      <c r="P145" s="2">
        <v>194</v>
      </c>
      <c r="Q145" s="2"/>
      <c r="R145" s="2">
        <v>19</v>
      </c>
      <c r="S145" s="8">
        <f t="shared" si="14"/>
        <v>23978</v>
      </c>
      <c r="T145" s="8">
        <f t="shared" si="15"/>
        <v>0</v>
      </c>
    </row>
    <row r="146" spans="1:20" x14ac:dyDescent="0.25">
      <c r="A146" s="2" t="str">
        <f>'[1]Comptes de résultats'!A146</f>
        <v>SCSNE - Société du canal Seine-Nord Europe</v>
      </c>
      <c r="B146" s="7">
        <f>'[1]Comptes de résultats'!B146</f>
        <v>4680</v>
      </c>
      <c r="C146" s="2">
        <v>4750</v>
      </c>
      <c r="D146" s="2"/>
      <c r="E146" s="7">
        <v>41230</v>
      </c>
      <c r="F146" s="2"/>
      <c r="G146" s="8">
        <f t="shared" si="13"/>
        <v>50660</v>
      </c>
      <c r="H146" s="16"/>
      <c r="I146" s="7">
        <f t="shared" si="16"/>
        <v>46087</v>
      </c>
      <c r="J146" s="7">
        <f>'[1]Comptes de résultats'!I146</f>
        <v>0</v>
      </c>
      <c r="K146" s="7">
        <f>'[1]Comptes de résultats'!L146</f>
        <v>0</v>
      </c>
      <c r="L146" s="2"/>
      <c r="M146" s="7">
        <v>40524</v>
      </c>
      <c r="N146" s="7">
        <v>5563</v>
      </c>
      <c r="O146" s="7">
        <f t="shared" si="12"/>
        <v>0</v>
      </c>
      <c r="P146" s="2"/>
      <c r="Q146" s="2"/>
      <c r="R146" s="2"/>
      <c r="S146" s="8">
        <f t="shared" si="14"/>
        <v>46087</v>
      </c>
      <c r="T146" s="8">
        <f t="shared" si="15"/>
        <v>-4573</v>
      </c>
    </row>
    <row r="147" spans="1:20" x14ac:dyDescent="0.25">
      <c r="A147" s="2" t="str">
        <f>'[1]Comptes de résultats'!A147</f>
        <v>CNRS - Centre national de la recherche scientifique</v>
      </c>
      <c r="B147" s="7">
        <v>2518910</v>
      </c>
      <c r="C147" s="7">
        <v>898013</v>
      </c>
      <c r="D147" s="7">
        <v>68692</v>
      </c>
      <c r="E147" s="2"/>
      <c r="F147" s="2"/>
      <c r="G147" s="8">
        <f>B147+C147+D147+E147+F147</f>
        <v>3485615</v>
      </c>
      <c r="H147" s="16">
        <v>727</v>
      </c>
      <c r="I147" s="7">
        <f t="shared" si="16"/>
        <v>3418414</v>
      </c>
      <c r="J147" s="7">
        <f>'[1]Comptes de résultats'!I147</f>
        <v>2629939</v>
      </c>
      <c r="K147" s="7">
        <v>669271</v>
      </c>
      <c r="L147" s="7">
        <v>43200</v>
      </c>
      <c r="M147" s="7">
        <v>76004</v>
      </c>
      <c r="N147" s="2"/>
      <c r="O147" s="7">
        <f t="shared" si="12"/>
        <v>0</v>
      </c>
      <c r="P147" s="2"/>
      <c r="Q147" s="2"/>
      <c r="R147" s="2"/>
      <c r="S147" s="8">
        <f t="shared" si="14"/>
        <v>3418414</v>
      </c>
      <c r="T147" s="8">
        <f t="shared" si="15"/>
        <v>-67201</v>
      </c>
    </row>
    <row r="148" spans="1:20" x14ac:dyDescent="0.25">
      <c r="A148" s="2" t="str">
        <f>'[1]Comptes de résultats'!A148</f>
        <v>Météo-France</v>
      </c>
      <c r="B148" s="7">
        <f>'[1]Comptes de résultats'!B148</f>
        <v>248593</v>
      </c>
      <c r="C148" s="7">
        <v>53750</v>
      </c>
      <c r="D148" s="7">
        <v>84258</v>
      </c>
      <c r="E148" s="7">
        <v>27200</v>
      </c>
      <c r="F148" s="2"/>
      <c r="G148" s="8">
        <f>B148+C148+D148+E148+F148</f>
        <v>413801</v>
      </c>
      <c r="H148" s="8">
        <v>65825</v>
      </c>
      <c r="I148" s="7">
        <f t="shared" si="16"/>
        <v>399899</v>
      </c>
      <c r="J148" s="7">
        <v>182041</v>
      </c>
      <c r="K148" s="7">
        <v>88958</v>
      </c>
      <c r="L148" s="7"/>
      <c r="M148" s="7">
        <v>500</v>
      </c>
      <c r="N148" s="7">
        <v>128400</v>
      </c>
      <c r="O148" s="7">
        <f t="shared" si="12"/>
        <v>8730</v>
      </c>
      <c r="P148" s="7">
        <v>2080</v>
      </c>
      <c r="Q148" s="2"/>
      <c r="R148" s="7">
        <v>6650</v>
      </c>
      <c r="S148" s="8">
        <f t="shared" si="14"/>
        <v>408629</v>
      </c>
      <c r="T148" s="8">
        <f t="shared" si="15"/>
        <v>-5172</v>
      </c>
    </row>
    <row r="149" spans="1:20" x14ac:dyDescent="0.25">
      <c r="A149" s="2" t="str">
        <f>'[1]Comptes de résultats'!A149</f>
        <v>Ensemble intercontemporain</v>
      </c>
      <c r="B149" s="13"/>
      <c r="C149" s="14"/>
      <c r="D149" s="14"/>
      <c r="E149" s="14"/>
      <c r="F149" s="14"/>
      <c r="G149" s="15"/>
      <c r="H149" s="17"/>
      <c r="I149" s="13"/>
      <c r="J149" s="13"/>
      <c r="K149" s="13"/>
      <c r="L149" s="14"/>
      <c r="M149" s="14"/>
      <c r="N149" s="14"/>
      <c r="O149" s="13"/>
      <c r="P149" s="14"/>
      <c r="Q149" s="14"/>
      <c r="R149" s="14"/>
      <c r="S149" s="15"/>
      <c r="T149" s="15"/>
    </row>
    <row r="150" spans="1:20" x14ac:dyDescent="0.25">
      <c r="A150" s="2" t="str">
        <f>'[1]Comptes de résultats'!A150</f>
        <v>TNS - Théâtre national de strasbourg</v>
      </c>
      <c r="B150" s="13"/>
      <c r="C150" s="14"/>
      <c r="D150" s="14"/>
      <c r="E150" s="14"/>
      <c r="F150" s="14"/>
      <c r="G150" s="15"/>
      <c r="H150" s="17"/>
      <c r="I150" s="13"/>
      <c r="J150" s="13"/>
      <c r="K150" s="13"/>
      <c r="L150" s="14"/>
      <c r="M150" s="14"/>
      <c r="N150" s="14"/>
      <c r="O150" s="13"/>
      <c r="P150" s="14"/>
      <c r="Q150" s="14"/>
      <c r="R150" s="14"/>
      <c r="S150" s="15"/>
      <c r="T150" s="15"/>
    </row>
    <row r="151" spans="1:20" x14ac:dyDescent="0.25">
      <c r="A151" s="2" t="str">
        <f>'[1]Comptes de résultats'!A151</f>
        <v>Centre national de la danse</v>
      </c>
      <c r="B151" s="13"/>
      <c r="C151" s="14"/>
      <c r="D151" s="14"/>
      <c r="E151" s="14"/>
      <c r="F151" s="14"/>
      <c r="G151" s="15"/>
      <c r="H151" s="17"/>
      <c r="I151" s="13"/>
      <c r="J151" s="13"/>
      <c r="K151" s="13"/>
      <c r="L151" s="14"/>
      <c r="M151" s="14"/>
      <c r="N151" s="14"/>
      <c r="O151" s="13"/>
      <c r="P151" s="14"/>
      <c r="Q151" s="14"/>
      <c r="R151" s="14"/>
      <c r="S151" s="15"/>
      <c r="T151" s="15"/>
    </row>
    <row r="152" spans="1:20" x14ac:dyDescent="0.25">
      <c r="A152" s="2" t="str">
        <f>'[1]Comptes de résultats'!A152</f>
        <v>IRSN - Institut de radioprotection et de sûreté nucléaire</v>
      </c>
      <c r="B152" s="7">
        <f>'[1]Comptes de résultats'!B152</f>
        <v>151599</v>
      </c>
      <c r="C152" s="7">
        <v>109538</v>
      </c>
      <c r="D152" s="2"/>
      <c r="E152" s="7">
        <v>13453</v>
      </c>
      <c r="F152" s="2"/>
      <c r="G152" s="8">
        <f t="shared" si="13"/>
        <v>274590</v>
      </c>
      <c r="H152" s="16">
        <v>320</v>
      </c>
      <c r="I152" s="7">
        <f t="shared" si="16"/>
        <v>272945</v>
      </c>
      <c r="J152" s="7">
        <f>'[1]Comptes de résultats'!I152</f>
        <v>172490</v>
      </c>
      <c r="K152" s="7">
        <v>130</v>
      </c>
      <c r="L152" s="7">
        <v>62500</v>
      </c>
      <c r="M152" s="7">
        <v>1166</v>
      </c>
      <c r="N152" s="7">
        <v>36659</v>
      </c>
      <c r="O152" s="7">
        <f t="shared" si="12"/>
        <v>1645</v>
      </c>
      <c r="P152" s="2"/>
      <c r="Q152" s="7">
        <v>1645</v>
      </c>
      <c r="R152" s="2"/>
      <c r="S152" s="8">
        <f t="shared" si="14"/>
        <v>274590</v>
      </c>
      <c r="T152" s="8">
        <f t="shared" si="15"/>
        <v>0</v>
      </c>
    </row>
    <row r="153" spans="1:20" x14ac:dyDescent="0.25">
      <c r="A153" s="2" t="str">
        <f>'[1]Comptes de résultats'!A153</f>
        <v>ANSèS - Agence nationale de sécurité sanitaire, de l'alimentation, de l'environnement et du travail</v>
      </c>
      <c r="B153" s="7">
        <f>'[1]Comptes de résultats'!B153</f>
        <v>97599</v>
      </c>
      <c r="C153" s="7">
        <v>42076</v>
      </c>
      <c r="D153" s="2"/>
      <c r="E153" s="7">
        <v>10515</v>
      </c>
      <c r="F153" s="2"/>
      <c r="G153" s="8">
        <f t="shared" si="13"/>
        <v>150190</v>
      </c>
      <c r="H153" s="8">
        <v>9600</v>
      </c>
      <c r="I153" s="7">
        <f t="shared" si="16"/>
        <v>137151</v>
      </c>
      <c r="J153" s="7">
        <f>'[1]Comptes de résultats'!I153</f>
        <v>97994</v>
      </c>
      <c r="K153" s="7"/>
      <c r="L153" s="7">
        <v>31900</v>
      </c>
      <c r="M153" s="7">
        <v>3162</v>
      </c>
      <c r="N153" s="7">
        <v>4095</v>
      </c>
      <c r="O153" s="7">
        <f t="shared" si="12"/>
        <v>14500</v>
      </c>
      <c r="P153" s="2"/>
      <c r="Q153" s="7">
        <v>14500</v>
      </c>
      <c r="R153" s="2"/>
      <c r="S153" s="8">
        <f t="shared" si="14"/>
        <v>151651</v>
      </c>
      <c r="T153" s="8">
        <f t="shared" si="15"/>
        <v>1461</v>
      </c>
    </row>
    <row r="154" spans="1:20" x14ac:dyDescent="0.25">
      <c r="A154" s="2" t="str">
        <f>'[1]Comptes de résultats'!A154</f>
        <v>ENSBA - Ecole nationale supérieure des beaux-arts</v>
      </c>
      <c r="B154" s="7">
        <f>'[1]Comptes de résultats'!B154</f>
        <v>5834</v>
      </c>
      <c r="C154" s="7">
        <v>5332</v>
      </c>
      <c r="D154" s="2"/>
      <c r="E154" s="7">
        <v>2535</v>
      </c>
      <c r="F154" s="2"/>
      <c r="G154" s="8">
        <f t="shared" si="13"/>
        <v>13701</v>
      </c>
      <c r="H154" s="16">
        <v>271</v>
      </c>
      <c r="I154" s="7">
        <f t="shared" si="16"/>
        <v>10814</v>
      </c>
      <c r="J154" s="7">
        <f>'[1]Comptes de résultats'!I154</f>
        <v>7953</v>
      </c>
      <c r="K154" s="7">
        <v>380</v>
      </c>
      <c r="L154" s="2"/>
      <c r="M154" s="2">
        <v>28</v>
      </c>
      <c r="N154" s="7">
        <v>2453</v>
      </c>
      <c r="O154" s="7">
        <f t="shared" si="12"/>
        <v>353</v>
      </c>
      <c r="P154" s="2"/>
      <c r="Q154" s="2">
        <v>15</v>
      </c>
      <c r="R154" s="2">
        <v>338</v>
      </c>
      <c r="S154" s="8">
        <f t="shared" si="14"/>
        <v>11167</v>
      </c>
      <c r="T154" s="8">
        <f t="shared" si="15"/>
        <v>-2534</v>
      </c>
    </row>
    <row r="155" spans="1:20" x14ac:dyDescent="0.25">
      <c r="A155" s="2" t="str">
        <f>'[1]Comptes de résultats'!A155</f>
        <v>CELRL - Conservatoire de l'espace littoral et des rivages lacustres</v>
      </c>
      <c r="B155" s="7">
        <v>10667</v>
      </c>
      <c r="C155" s="7">
        <v>7848</v>
      </c>
      <c r="D155" s="2"/>
      <c r="E155" s="7">
        <v>31970</v>
      </c>
      <c r="F155" s="2"/>
      <c r="G155" s="8">
        <f t="shared" si="13"/>
        <v>50485</v>
      </c>
      <c r="H155" s="16">
        <v>991</v>
      </c>
      <c r="I155" s="7">
        <f t="shared" si="16"/>
        <v>42670</v>
      </c>
      <c r="J155" s="7">
        <f>'[1]Comptes de résultats'!I155</f>
        <v>0</v>
      </c>
      <c r="K155" s="7"/>
      <c r="L155" s="7">
        <v>38200</v>
      </c>
      <c r="M155" s="2"/>
      <c r="N155" s="7">
        <v>4470</v>
      </c>
      <c r="O155" s="7">
        <f t="shared" si="12"/>
        <v>7701</v>
      </c>
      <c r="P155" s="2">
        <v>458</v>
      </c>
      <c r="Q155" s="7">
        <v>7053</v>
      </c>
      <c r="R155" s="2">
        <v>190</v>
      </c>
      <c r="S155" s="8">
        <f t="shared" si="14"/>
        <v>50371</v>
      </c>
      <c r="T155" s="8">
        <f t="shared" si="15"/>
        <v>-114</v>
      </c>
    </row>
    <row r="156" spans="1:20" x14ac:dyDescent="0.25">
      <c r="A156" s="2" t="str">
        <f>'[1]Comptes de résultats'!A156</f>
        <v>AFPA - Agence nationale pour la formation professionnelle des adultes</v>
      </c>
      <c r="B156" s="13"/>
      <c r="C156" s="14"/>
      <c r="D156" s="14"/>
      <c r="E156" s="14"/>
      <c r="F156" s="14"/>
      <c r="G156" s="15"/>
      <c r="H156" s="17"/>
      <c r="I156" s="13"/>
      <c r="J156" s="13"/>
      <c r="K156" s="13"/>
      <c r="L156" s="14"/>
      <c r="M156" s="14"/>
      <c r="N156" s="14"/>
      <c r="O156" s="13"/>
      <c r="P156" s="14"/>
      <c r="Q156" s="14"/>
      <c r="R156" s="14"/>
      <c r="S156" s="15"/>
      <c r="T156" s="15"/>
    </row>
    <row r="157" spans="1:20" x14ac:dyDescent="0.25">
      <c r="A157" s="2" t="str">
        <f>'[1]Comptes de résultats'!A157</f>
        <v>EPMQB - Etablissement public du musée du quai Branly</v>
      </c>
      <c r="B157" s="7">
        <f>'[1]Comptes de résultats'!B157</f>
        <v>17014</v>
      </c>
      <c r="C157" s="7">
        <v>34216</v>
      </c>
      <c r="D157" s="2"/>
      <c r="E157" s="7">
        <v>7191</v>
      </c>
      <c r="F157" s="2"/>
      <c r="G157" s="8">
        <f t="shared" si="13"/>
        <v>58421</v>
      </c>
      <c r="H157" s="16"/>
      <c r="I157" s="7">
        <f t="shared" si="16"/>
        <v>55181</v>
      </c>
      <c r="J157" s="7">
        <v>44542</v>
      </c>
      <c r="K157" s="7">
        <v>661</v>
      </c>
      <c r="L157" s="2"/>
      <c r="M157" s="2">
        <v>90</v>
      </c>
      <c r="N157" s="7">
        <v>9888</v>
      </c>
      <c r="O157" s="7">
        <f t="shared" si="12"/>
        <v>2834</v>
      </c>
      <c r="P157" s="2">
        <v>554</v>
      </c>
      <c r="Q157" s="2"/>
      <c r="R157" s="7">
        <v>2280</v>
      </c>
      <c r="S157" s="8">
        <f t="shared" si="14"/>
        <v>58015</v>
      </c>
      <c r="T157" s="8">
        <f t="shared" si="15"/>
        <v>-406</v>
      </c>
    </row>
    <row r="158" spans="1:20" x14ac:dyDescent="0.25">
      <c r="A158" s="2" t="str">
        <f>'[1]Comptes de résultats'!A158</f>
        <v>VNF - Voies navigables de France</v>
      </c>
      <c r="B158" s="7">
        <v>256640</v>
      </c>
      <c r="C158" s="7">
        <v>125197</v>
      </c>
      <c r="D158" s="2"/>
      <c r="E158" s="7">
        <v>146051</v>
      </c>
      <c r="F158" s="2"/>
      <c r="G158" s="8">
        <f t="shared" si="13"/>
        <v>527888</v>
      </c>
      <c r="H158" s="16"/>
      <c r="I158" s="7">
        <f t="shared" si="16"/>
        <v>428346</v>
      </c>
      <c r="J158" s="7">
        <v>248143</v>
      </c>
      <c r="K158" s="7">
        <v>400</v>
      </c>
      <c r="L158" s="7">
        <v>127500</v>
      </c>
      <c r="M158" s="2">
        <v>477</v>
      </c>
      <c r="N158" s="7">
        <v>51826</v>
      </c>
      <c r="O158" s="7">
        <f t="shared" si="12"/>
        <v>99542</v>
      </c>
      <c r="P158" s="2"/>
      <c r="Q158" s="7">
        <v>98542</v>
      </c>
      <c r="R158" s="2">
        <v>1000</v>
      </c>
      <c r="S158" s="8">
        <f t="shared" si="14"/>
        <v>527888</v>
      </c>
      <c r="T158" s="8">
        <f t="shared" si="15"/>
        <v>0</v>
      </c>
    </row>
    <row r="159" spans="1:20" x14ac:dyDescent="0.25">
      <c r="A159" s="2" t="str">
        <f>'[1]Comptes de résultats'!A159</f>
        <v>ANSC - Agence du numérique de la Sécurité civile</v>
      </c>
      <c r="B159" s="7">
        <f>'[1]Comptes de résultats'!B159</f>
        <v>995</v>
      </c>
      <c r="C159" s="7">
        <v>2120</v>
      </c>
      <c r="D159" s="2"/>
      <c r="E159" s="7">
        <v>5697</v>
      </c>
      <c r="F159" s="2"/>
      <c r="G159" s="8">
        <f t="shared" si="13"/>
        <v>8812</v>
      </c>
      <c r="H159" s="16">
        <v>281</v>
      </c>
      <c r="I159" s="7">
        <f t="shared" si="16"/>
        <v>3126</v>
      </c>
      <c r="J159" s="7">
        <f>'[1]Comptes de résultats'!I159</f>
        <v>3126</v>
      </c>
      <c r="K159" s="7">
        <f>'[1]Comptes de résultats'!L159</f>
        <v>0</v>
      </c>
      <c r="L159" s="2"/>
      <c r="M159" s="2"/>
      <c r="N159" s="2"/>
      <c r="O159" s="7">
        <f t="shared" si="12"/>
        <v>5686</v>
      </c>
      <c r="P159" s="7">
        <v>3686</v>
      </c>
      <c r="Q159" s="7">
        <v>2000</v>
      </c>
      <c r="R159" s="2"/>
      <c r="S159" s="8">
        <f t="shared" si="14"/>
        <v>8812</v>
      </c>
      <c r="T159" s="8">
        <f t="shared" si="15"/>
        <v>0</v>
      </c>
    </row>
    <row r="160" spans="1:20" x14ac:dyDescent="0.25">
      <c r="A160" s="2" t="str">
        <f>'[1]Comptes de résultats'!A160</f>
        <v>ANR - Agence nationale de la recherche</v>
      </c>
      <c r="B160" s="7">
        <v>19840</v>
      </c>
      <c r="C160" s="7">
        <v>17672</v>
      </c>
      <c r="D160" s="7">
        <v>747028</v>
      </c>
      <c r="E160" s="7">
        <v>1460</v>
      </c>
      <c r="F160" s="2"/>
      <c r="G160" s="8">
        <f t="shared" si="13"/>
        <v>786000</v>
      </c>
      <c r="H160" s="16">
        <v>607</v>
      </c>
      <c r="I160" s="7">
        <f t="shared" si="16"/>
        <v>800883</v>
      </c>
      <c r="J160" s="7">
        <v>29191</v>
      </c>
      <c r="K160" s="7">
        <v>767947</v>
      </c>
      <c r="L160" s="2"/>
      <c r="M160" s="2">
        <v>745</v>
      </c>
      <c r="N160" s="2">
        <v>3000</v>
      </c>
      <c r="O160" s="7">
        <f t="shared" si="12"/>
        <v>22429</v>
      </c>
      <c r="P160" s="7">
        <v>4688</v>
      </c>
      <c r="Q160" s="7">
        <v>17485</v>
      </c>
      <c r="R160" s="2">
        <v>256</v>
      </c>
      <c r="S160" s="8">
        <f t="shared" si="14"/>
        <v>823312</v>
      </c>
      <c r="T160" s="8">
        <f t="shared" si="15"/>
        <v>37312</v>
      </c>
    </row>
    <row r="161" spans="1:20" x14ac:dyDescent="0.25">
      <c r="A161" s="2" t="str">
        <f>'[1]Comptes de résultats'!A161</f>
        <v>INRAP - Institut national de recherches archéologiques préventives</v>
      </c>
      <c r="B161" s="7">
        <v>102400</v>
      </c>
      <c r="C161" s="7">
        <v>64703</v>
      </c>
      <c r="D161" s="2"/>
      <c r="E161" s="7">
        <v>2113</v>
      </c>
      <c r="F161" s="2"/>
      <c r="G161" s="8">
        <f t="shared" si="13"/>
        <v>169216</v>
      </c>
      <c r="H161" s="16"/>
      <c r="I161" s="7">
        <f t="shared" si="16"/>
        <v>149597</v>
      </c>
      <c r="J161" s="7">
        <f>'[1]Comptes de résultats'!I161</f>
        <v>79752</v>
      </c>
      <c r="K161" s="7">
        <v>1472</v>
      </c>
      <c r="L161" s="2"/>
      <c r="M161" s="7">
        <v>1501</v>
      </c>
      <c r="N161" s="7">
        <v>66872</v>
      </c>
      <c r="O161" s="7">
        <f t="shared" si="12"/>
        <v>0</v>
      </c>
      <c r="P161" s="2"/>
      <c r="Q161" s="2"/>
      <c r="R161" s="2"/>
      <c r="S161" s="8">
        <f t="shared" si="14"/>
        <v>149597</v>
      </c>
      <c r="T161" s="8">
        <f t="shared" si="15"/>
        <v>-19619</v>
      </c>
    </row>
    <row r="162" spans="1:20" x14ac:dyDescent="0.25">
      <c r="A162" s="2" t="str">
        <f>'[1]Comptes de résultats'!A162</f>
        <v>Réseau des œuvres universitaires scolaires (CROUS)</v>
      </c>
      <c r="B162" s="7">
        <f>'[1]Comptes de résultats'!B162</f>
        <v>489591</v>
      </c>
      <c r="C162" s="7">
        <v>556477</v>
      </c>
      <c r="D162" s="2"/>
      <c r="E162" s="7">
        <v>283835</v>
      </c>
      <c r="F162" s="2"/>
      <c r="G162" s="8">
        <f t="shared" si="13"/>
        <v>1329903</v>
      </c>
      <c r="H162" s="8">
        <v>45464</v>
      </c>
      <c r="I162" s="7">
        <f t="shared" si="16"/>
        <v>1066920</v>
      </c>
      <c r="J162" s="7">
        <f>'[1]Comptes de résultats'!I162</f>
        <v>294197</v>
      </c>
      <c r="K162" s="7">
        <v>1452</v>
      </c>
      <c r="L162" s="7">
        <v>1787</v>
      </c>
      <c r="M162" s="7">
        <v>2221</v>
      </c>
      <c r="N162" s="7">
        <v>767263</v>
      </c>
      <c r="O162" s="7">
        <f t="shared" si="12"/>
        <v>181314</v>
      </c>
      <c r="P162" s="7">
        <v>144098</v>
      </c>
      <c r="Q162" s="7">
        <v>36765</v>
      </c>
      <c r="R162" s="2">
        <v>451</v>
      </c>
      <c r="S162" s="8">
        <f t="shared" si="14"/>
        <v>1248234</v>
      </c>
      <c r="T162" s="8">
        <f t="shared" si="15"/>
        <v>-81669</v>
      </c>
    </row>
    <row r="163" spans="1:20" x14ac:dyDescent="0.25">
      <c r="A163" s="2" t="str">
        <f>'[1]Comptes de résultats'!A163</f>
        <v>Académie des technologies</v>
      </c>
      <c r="B163" s="7">
        <f>'[1]Comptes de résultats'!B163</f>
        <v>588</v>
      </c>
      <c r="C163" s="2">
        <v>939</v>
      </c>
      <c r="D163" s="2"/>
      <c r="E163" s="2">
        <v>40</v>
      </c>
      <c r="F163" s="2"/>
      <c r="G163" s="8">
        <f t="shared" si="13"/>
        <v>1567</v>
      </c>
      <c r="H163" s="16"/>
      <c r="I163" s="7">
        <f t="shared" si="16"/>
        <v>1567</v>
      </c>
      <c r="J163" s="7">
        <f>'[1]Comptes de résultats'!I163</f>
        <v>1550</v>
      </c>
      <c r="K163" s="7">
        <f>'[1]Comptes de résultats'!L163</f>
        <v>0</v>
      </c>
      <c r="L163" s="2"/>
      <c r="M163" s="2"/>
      <c r="N163" s="2">
        <v>17</v>
      </c>
      <c r="O163" s="7">
        <f t="shared" si="12"/>
        <v>0</v>
      </c>
      <c r="P163" s="2"/>
      <c r="Q163" s="2"/>
      <c r="R163" s="2"/>
      <c r="S163" s="8">
        <f t="shared" si="14"/>
        <v>1567</v>
      </c>
      <c r="T163" s="8">
        <f t="shared" si="15"/>
        <v>0</v>
      </c>
    </row>
    <row r="164" spans="1:20" x14ac:dyDescent="0.25">
      <c r="A164" s="2" t="str">
        <f>'[1]Comptes de résultats'!A164</f>
        <v>Etablissement public cité de la céramique - sèvres et limoges</v>
      </c>
      <c r="B164" s="7">
        <v>3217</v>
      </c>
      <c r="C164" s="7">
        <v>3893</v>
      </c>
      <c r="D164" s="2"/>
      <c r="E164" s="2">
        <v>756</v>
      </c>
      <c r="F164" s="2"/>
      <c r="G164" s="8">
        <f t="shared" si="13"/>
        <v>7866</v>
      </c>
      <c r="H164" s="16">
        <v>30</v>
      </c>
      <c r="I164" s="7">
        <f t="shared" si="16"/>
        <v>7181</v>
      </c>
      <c r="J164" s="7">
        <v>4069</v>
      </c>
      <c r="K164" s="7">
        <v>8</v>
      </c>
      <c r="L164" s="2"/>
      <c r="M164" s="2"/>
      <c r="N164" s="7">
        <v>3104</v>
      </c>
      <c r="O164" s="7">
        <f t="shared" si="12"/>
        <v>468</v>
      </c>
      <c r="P164" s="2">
        <v>438</v>
      </c>
      <c r="Q164" s="2"/>
      <c r="R164" s="2">
        <v>30</v>
      </c>
      <c r="S164" s="8">
        <f t="shared" si="14"/>
        <v>7649</v>
      </c>
      <c r="T164" s="8">
        <f t="shared" si="15"/>
        <v>-217</v>
      </c>
    </row>
    <row r="165" spans="1:20" x14ac:dyDescent="0.25">
      <c r="A165" s="2" t="str">
        <f>'[1]Comptes de résultats'!A165</f>
        <v>Parcs nationaux</v>
      </c>
      <c r="B165" s="7">
        <v>53253</v>
      </c>
      <c r="C165" s="7">
        <v>19328</v>
      </c>
      <c r="D165" s="7">
        <v>2333</v>
      </c>
      <c r="E165" s="7">
        <v>8510</v>
      </c>
      <c r="F165" s="2"/>
      <c r="G165" s="8">
        <f t="shared" si="13"/>
        <v>83424</v>
      </c>
      <c r="H165" s="8">
        <v>9311</v>
      </c>
      <c r="I165" s="7">
        <f t="shared" si="16"/>
        <v>66991</v>
      </c>
      <c r="J165" s="7">
        <f>'[1]Comptes de résultats'!I165</f>
        <v>0</v>
      </c>
      <c r="K165" s="7">
        <v>64119</v>
      </c>
      <c r="L165" s="2">
        <v>745</v>
      </c>
      <c r="M165" s="2"/>
      <c r="N165" s="7">
        <v>2127</v>
      </c>
      <c r="O165" s="7">
        <f t="shared" si="12"/>
        <v>10635</v>
      </c>
      <c r="P165" s="7">
        <v>2286</v>
      </c>
      <c r="Q165" s="7">
        <v>7619</v>
      </c>
      <c r="R165" s="2">
        <v>730</v>
      </c>
      <c r="S165" s="8">
        <f t="shared" si="14"/>
        <v>77626</v>
      </c>
      <c r="T165" s="8">
        <f t="shared" si="15"/>
        <v>-5798</v>
      </c>
    </row>
    <row r="166" spans="1:20" x14ac:dyDescent="0.25">
      <c r="A166" s="2" t="str">
        <f>'[1]Comptes de résultats'!A166</f>
        <v>CITEPA - Centre interprofessionnel technique d'étude de la pollution atmosphérique</v>
      </c>
      <c r="B166" s="13"/>
      <c r="C166" s="14"/>
      <c r="D166" s="14"/>
      <c r="E166" s="14"/>
      <c r="F166" s="14"/>
      <c r="G166" s="15"/>
      <c r="H166" s="17"/>
      <c r="I166" s="13"/>
      <c r="J166" s="13"/>
      <c r="K166" s="13"/>
      <c r="L166" s="14"/>
      <c r="M166" s="14"/>
      <c r="N166" s="14"/>
      <c r="O166" s="13"/>
      <c r="P166" s="14"/>
      <c r="Q166" s="14"/>
      <c r="R166" s="14"/>
      <c r="S166" s="15"/>
      <c r="T166" s="15"/>
    </row>
    <row r="167" spans="1:20" x14ac:dyDescent="0.25">
      <c r="A167" s="2" t="str">
        <f>'[1]Comptes de résultats'!A167</f>
        <v>ENSAD - Ecole nationale supérieure des arts décoratifs</v>
      </c>
      <c r="B167" s="13"/>
      <c r="C167" s="14"/>
      <c r="D167" s="14"/>
      <c r="E167" s="14"/>
      <c r="F167" s="14"/>
      <c r="G167" s="15"/>
      <c r="H167" s="17"/>
      <c r="I167" s="13"/>
      <c r="J167" s="13"/>
      <c r="K167" s="13"/>
      <c r="L167" s="14"/>
      <c r="M167" s="14"/>
      <c r="N167" s="14"/>
      <c r="O167" s="13"/>
      <c r="P167" s="14"/>
      <c r="Q167" s="14"/>
      <c r="R167" s="14"/>
      <c r="S167" s="15"/>
      <c r="T167" s="15"/>
    </row>
    <row r="168" spans="1:20" x14ac:dyDescent="0.25">
      <c r="A168" s="2" t="str">
        <f>'[1]Comptes de résultats'!A168</f>
        <v>INHES-J - Institut national des hautes études de la sécurité et de la Justice</v>
      </c>
      <c r="B168" s="7">
        <f>'[1]Comptes de résultats'!B168</f>
        <v>5300</v>
      </c>
      <c r="C168" s="7">
        <v>2620</v>
      </c>
      <c r="D168" s="2"/>
      <c r="E168" s="2">
        <v>250</v>
      </c>
      <c r="F168" s="2"/>
      <c r="G168" s="8">
        <f t="shared" si="13"/>
        <v>8170</v>
      </c>
      <c r="H168" s="8">
        <v>1075</v>
      </c>
      <c r="I168" s="7">
        <f t="shared" si="16"/>
        <v>8112</v>
      </c>
      <c r="J168" s="7">
        <f>'[1]Comptes de résultats'!I168</f>
        <v>6122</v>
      </c>
      <c r="K168" s="7">
        <v>150</v>
      </c>
      <c r="L168" s="2"/>
      <c r="M168" s="2"/>
      <c r="N168" s="7">
        <v>1840</v>
      </c>
      <c r="O168" s="7">
        <f t="shared" ref="O168:O169" si="17">P168+Q168+R168</f>
        <v>59</v>
      </c>
      <c r="P168" s="2">
        <v>59</v>
      </c>
      <c r="Q168" s="2"/>
      <c r="R168" s="2"/>
      <c r="S168" s="8">
        <f t="shared" si="14"/>
        <v>8171</v>
      </c>
      <c r="T168" s="8">
        <f t="shared" si="15"/>
        <v>1</v>
      </c>
    </row>
    <row r="169" spans="1:20" x14ac:dyDescent="0.25">
      <c r="A169" s="18" t="s">
        <v>197</v>
      </c>
      <c r="B169" s="19">
        <v>23699180</v>
      </c>
      <c r="C169" s="19">
        <v>10832646</v>
      </c>
      <c r="D169" s="19">
        <v>11919954</v>
      </c>
      <c r="E169" s="19">
        <v>6882828</v>
      </c>
      <c r="F169" s="19">
        <v>83779</v>
      </c>
      <c r="G169" s="20">
        <v>53418387</v>
      </c>
      <c r="H169" s="19">
        <v>4129159</v>
      </c>
      <c r="I169" s="19">
        <v>45247990</v>
      </c>
      <c r="J169" s="19">
        <v>24385057</v>
      </c>
      <c r="K169" s="19">
        <v>4055273</v>
      </c>
      <c r="L169" s="19">
        <v>7565013</v>
      </c>
      <c r="M169" s="19">
        <v>2614147</v>
      </c>
      <c r="N169" s="19">
        <v>6628500</v>
      </c>
      <c r="O169" s="19">
        <v>2979671</v>
      </c>
      <c r="P169" s="19">
        <v>913928</v>
      </c>
      <c r="Q169" s="19">
        <v>1777847</v>
      </c>
      <c r="R169" s="19">
        <v>287896</v>
      </c>
      <c r="S169" s="20">
        <v>48227661</v>
      </c>
      <c r="T169" s="20">
        <v>-5190726</v>
      </c>
    </row>
  </sheetData>
  <mergeCells count="2">
    <mergeCell ref="B1:H1"/>
    <mergeCell ref="I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Servière</dc:creator>
  <cp:lastModifiedBy>Samuel Servière</cp:lastModifiedBy>
  <dcterms:created xsi:type="dcterms:W3CDTF">2019-10-28T14:07:49Z</dcterms:created>
  <dcterms:modified xsi:type="dcterms:W3CDTF">2019-10-28T14:11:51Z</dcterms:modified>
</cp:coreProperties>
</file>